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P:\ECO_110E\MNE - Développement durable\Stock net d'archives données\Niveau 2 - Stratégie 2015-2020\20230331\"/>
    </mc:Choice>
  </mc:AlternateContent>
  <xr:revisionPtr revIDLastSave="0" documentId="13_ncr:1_{8DCEC032-8657-4EF5-AB3F-C2747BFAA57E}" xr6:coauthVersionLast="47" xr6:coauthVersionMax="47" xr10:uidLastSave="{00000000-0000-0000-0000-000000000000}"/>
  <bookViews>
    <workbookView xWindow="-120" yWindow="-120" windowWidth="29040" windowHeight="15720" tabRatio="989" xr2:uid="{00000000-000D-0000-FFFF-FFFF00000000}"/>
  </bookViews>
  <sheets>
    <sheet name="Table des matières" sheetId="2" r:id="rId1"/>
    <sheet name="Signes conventionnels" sheetId="42" r:id="rId2"/>
    <sheet name="OBJ 1.1" sheetId="3" r:id="rId3"/>
    <sheet name="OBJ 1.5" sheetId="4" r:id="rId4"/>
    <sheet name="OBJ 1.6" sheetId="7" r:id="rId5"/>
    <sheet name="OBJ 2.3" sheetId="8" r:id="rId6"/>
    <sheet name="OBJ 2.4" sheetId="9" r:id="rId7"/>
    <sheet name="OBJ 3.1" sheetId="11" r:id="rId8"/>
    <sheet name="OBJ 3.2" sheetId="13" r:id="rId9"/>
    <sheet name="OBJ 4.1" sheetId="16" r:id="rId10"/>
    <sheet name="OBJ 4.2" sheetId="19" r:id="rId11"/>
    <sheet name="OBJ 4.3" sheetId="43" r:id="rId12"/>
    <sheet name="OBJ 5.1" sheetId="23" r:id="rId13"/>
    <sheet name="OBJ 5.2" sheetId="25" r:id="rId14"/>
    <sheet name="OBJ 6.2" sheetId="29" r:id="rId15"/>
    <sheet name="OBJ 6.3" sheetId="30" r:id="rId16"/>
    <sheet name="OBJ 6.4" sheetId="31" r:id="rId17"/>
    <sheet name="OBJ 7.1" sheetId="32" r:id="rId18"/>
    <sheet name="OBJ 7.2" sheetId="44" r:id="rId19"/>
    <sheet name="OBJ 8.1" sheetId="38" r:id="rId20"/>
    <sheet name="OBJ 8.2" sheetId="39" r:id="rId21"/>
    <sheet name="OBJ 8.3" sheetId="40" r:id="rId22"/>
  </sheets>
  <definedNames>
    <definedName name="OLE_LINK1" localSheetId="0">'Table des matières'!#REF!</definedName>
    <definedName name="OLE_LINK2" localSheetId="0">'Table des matières'!#REF!</definedName>
    <definedName name="_xlnm.Print_Area" localSheetId="1">'Signes conventionnels'!$A$1:$W$28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59" i="44" l="1"/>
  <c r="O57" i="44"/>
  <c r="N55" i="44"/>
  <c r="O55" i="44"/>
  <c r="M59" i="44" l="1"/>
  <c r="N59" i="44" l="1"/>
  <c r="N57" i="44"/>
  <c r="H70" i="13" l="1"/>
  <c r="G70" i="13"/>
  <c r="L59" i="44" l="1"/>
  <c r="K59" i="44"/>
  <c r="J59" i="44"/>
  <c r="I59" i="44"/>
  <c r="H59" i="44"/>
  <c r="G59" i="44"/>
  <c r="F59" i="44"/>
  <c r="E59" i="44"/>
  <c r="D59" i="44"/>
  <c r="C59" i="44"/>
  <c r="M57" i="44"/>
  <c r="L57" i="44"/>
  <c r="K57" i="44"/>
  <c r="J57" i="44"/>
  <c r="I57" i="44"/>
  <c r="H57" i="44"/>
  <c r="G57" i="44"/>
  <c r="F57" i="44"/>
  <c r="E57" i="44"/>
  <c r="D57" i="44"/>
  <c r="C57" i="44"/>
  <c r="D55" i="44"/>
  <c r="E55" i="44"/>
  <c r="F55" i="44"/>
  <c r="G55" i="44"/>
  <c r="H55" i="44"/>
  <c r="I55" i="44"/>
  <c r="J55" i="44"/>
  <c r="K55" i="44"/>
  <c r="L55" i="44"/>
  <c r="M55" i="44"/>
  <c r="C55" i="44"/>
  <c r="B18" i="39" l="1"/>
  <c r="D30" i="4" l="1"/>
  <c r="D29" i="4"/>
  <c r="D28" i="4"/>
  <c r="D27" i="4"/>
  <c r="D26" i="4"/>
  <c r="D25" i="4"/>
  <c r="C30" i="4"/>
  <c r="C29" i="4"/>
  <c r="C28" i="4"/>
  <c r="C27" i="4"/>
  <c r="C26" i="4"/>
  <c r="C25" i="4"/>
  <c r="B30" i="4"/>
  <c r="B29" i="4"/>
  <c r="B28" i="4"/>
  <c r="B27" i="4"/>
  <c r="B26" i="4"/>
  <c r="B25" i="4"/>
  <c r="G14" i="16" l="1"/>
  <c r="F14" i="16"/>
  <c r="E14" i="16"/>
  <c r="D14" i="16"/>
  <c r="C14" i="16"/>
</calcChain>
</file>

<file path=xl/sharedStrings.xml><?xml version="1.0" encoding="utf-8"?>
<sst xmlns="http://schemas.openxmlformats.org/spreadsheetml/2006/main" count="1584" uniqueCount="753">
  <si>
    <t>Mise à jour des données</t>
  </si>
  <si>
    <t>Objectif 1.1 : Renforcer les pratiques de gestion écoresponsables dans l’administration publique</t>
  </si>
  <si>
    <t>1.1.1</t>
  </si>
  <si>
    <t>1.1.2</t>
  </si>
  <si>
    <r>
      <t xml:space="preserve">Objectif 1.5 : </t>
    </r>
    <r>
      <rPr>
        <b/>
        <i/>
        <sz val="14"/>
        <color rgb="FF003300"/>
        <rFont val="Calibri"/>
        <family val="2"/>
      </rPr>
      <t xml:space="preserve"> </t>
    </r>
    <r>
      <rPr>
        <b/>
        <sz val="14"/>
        <color rgb="FFBFD134"/>
        <rFont val="Calibri"/>
        <family val="2"/>
      </rPr>
      <t>Renforcer l’accès et la participation à la vie culturelle en tant que levier de développement social, économique et territorial</t>
    </r>
  </si>
  <si>
    <t>1.5.1</t>
  </si>
  <si>
    <t>1.5.2</t>
  </si>
  <si>
    <t>Objectif 1.6 : Coopérer aux niveaux national et international en matière de développement durable, en particulier avec la Francophonie</t>
  </si>
  <si>
    <t>1.6.1</t>
  </si>
  <si>
    <r>
      <t>Objectif 2.3 :</t>
    </r>
    <r>
      <rPr>
        <b/>
        <i/>
        <sz val="12"/>
        <color rgb="FF003300"/>
        <rFont val="Calibri"/>
        <family val="2"/>
      </rPr>
      <t xml:space="preserve"> </t>
    </r>
    <r>
      <rPr>
        <b/>
        <sz val="14"/>
        <color rgb="FF83B042"/>
        <rFont val="Calibri"/>
        <family val="2"/>
      </rPr>
      <t>Favoriser l’investissement et le soutien financier pour appuyer la transition vers une économie verte et responsable</t>
    </r>
  </si>
  <si>
    <t>2.3.1</t>
  </si>
  <si>
    <r>
      <t xml:space="preserve">Objectif 2.4 : </t>
    </r>
    <r>
      <rPr>
        <b/>
        <i/>
        <sz val="12"/>
        <color rgb="FF003300"/>
        <rFont val="Calibri"/>
        <family val="2"/>
      </rPr>
      <t xml:space="preserve"> </t>
    </r>
    <r>
      <rPr>
        <b/>
        <sz val="14"/>
        <color rgb="FF83B042"/>
        <rFont val="Calibri"/>
        <family val="2"/>
      </rPr>
      <t>Développer et mettre en valeur les compétences permettant de soutenir la transition vers une économie verte et responsable</t>
    </r>
  </si>
  <si>
    <t>2.4.1</t>
  </si>
  <si>
    <t>2.4.2</t>
  </si>
  <si>
    <t xml:space="preserve"> </t>
  </si>
  <si>
    <r>
      <t>Objectif 3.1 :</t>
    </r>
    <r>
      <rPr>
        <b/>
        <i/>
        <sz val="12"/>
        <color rgb="FF003300"/>
        <rFont val="Calibri"/>
        <family val="2"/>
      </rPr>
      <t xml:space="preserve">  </t>
    </r>
    <r>
      <rPr>
        <b/>
        <sz val="14"/>
        <color rgb="FF6FA73F"/>
        <rFont val="Calibri"/>
        <family val="2"/>
      </rPr>
      <t>Gérer les ressources naturelles de façon efficiente et concertée afin de soutenir la vitalité économique et de maintenir la biodiversité</t>
    </r>
  </si>
  <si>
    <t>3.1.1</t>
  </si>
  <si>
    <t>3.1.2</t>
  </si>
  <si>
    <r>
      <t>Objectif 3.2 :</t>
    </r>
    <r>
      <rPr>
        <b/>
        <i/>
        <sz val="12"/>
        <color rgb="FF003300"/>
        <rFont val="Calibri"/>
        <family val="2"/>
      </rPr>
      <t xml:space="preserve">  </t>
    </r>
    <r>
      <rPr>
        <b/>
        <sz val="14"/>
        <color rgb="FF6FA73F"/>
        <rFont val="Calibri"/>
        <family val="2"/>
      </rPr>
      <t>Conserver et mettre en valeur la biodiversité, les écosystèmes et les services écologiques en améliorant les interventions et les pratiques de la société</t>
    </r>
  </si>
  <si>
    <t>3.2.1</t>
  </si>
  <si>
    <t>3.2.2</t>
  </si>
  <si>
    <t>3.2.3</t>
  </si>
  <si>
    <r>
      <t xml:space="preserve"> </t>
    </r>
    <r>
      <rPr>
        <b/>
        <sz val="16"/>
        <color rgb="FF009C58"/>
        <rFont val="Calibri"/>
        <family val="2"/>
      </rPr>
      <t>Orientation 4 :</t>
    </r>
    <r>
      <rPr>
        <b/>
        <sz val="16"/>
        <color rgb="FF003300"/>
        <rFont val="Calibri"/>
        <family val="2"/>
      </rPr>
      <t xml:space="preserve"> </t>
    </r>
    <r>
      <rPr>
        <b/>
        <sz val="16"/>
        <color rgb="FF009C58"/>
        <rFont val="Calibri"/>
        <family val="2"/>
      </rPr>
      <t>Favoriser l’inclusion sociale et réduire les inégalités sociales et économiques</t>
    </r>
  </si>
  <si>
    <r>
      <t>Objectif 4.1 :</t>
    </r>
    <r>
      <rPr>
        <b/>
        <i/>
        <sz val="12"/>
        <color rgb="FF003300"/>
        <rFont val="Calibri"/>
        <family val="2"/>
      </rPr>
      <t xml:space="preserve">  </t>
    </r>
    <r>
      <rPr>
        <b/>
        <sz val="14"/>
        <color rgb="FF049D58"/>
        <rFont val="Calibri"/>
        <family val="2"/>
      </rPr>
      <t>Appuyer la reconnaissance, le développement et le maintien des compétences, particulièrement celles des personnes les plus vulnérables</t>
    </r>
  </si>
  <si>
    <t>4.1.1</t>
  </si>
  <si>
    <t>4.1.2</t>
  </si>
  <si>
    <t>4.1.3</t>
  </si>
  <si>
    <r>
      <t xml:space="preserve">Objectif 4.2 : </t>
    </r>
    <r>
      <rPr>
        <b/>
        <i/>
        <sz val="12"/>
        <color rgb="FF003300"/>
        <rFont val="Calibri"/>
        <family val="2"/>
      </rPr>
      <t xml:space="preserve"> </t>
    </r>
    <r>
      <rPr>
        <b/>
        <sz val="14"/>
        <color rgb="FF049D58"/>
        <rFont val="Calibri"/>
        <family val="2"/>
      </rPr>
      <t>Appuyer et mettre en valeur les activités des organismes communautaires et des entreprises d’économie sociale qui contribuent à l’inclusion sociale et à la réduction des inégalités</t>
    </r>
  </si>
  <si>
    <t>4.2.1</t>
  </si>
  <si>
    <r>
      <t xml:space="preserve">Objectif 4.3 : </t>
    </r>
    <r>
      <rPr>
        <b/>
        <i/>
        <sz val="12"/>
        <color rgb="FF003300"/>
        <rFont val="Calibri"/>
        <family val="2"/>
      </rPr>
      <t xml:space="preserve"> </t>
    </r>
    <r>
      <rPr>
        <b/>
        <sz val="14"/>
        <color rgb="FF049D58"/>
        <rFont val="Calibri"/>
        <family val="2"/>
      </rPr>
      <t>Appuyer et promouvoir le développement de mesures sociales et économiques pour les personnes en situation de pauvreté et les milieux défavorisés</t>
    </r>
  </si>
  <si>
    <t>4.3.1</t>
  </si>
  <si>
    <t>4.3.2</t>
  </si>
  <si>
    <t>4.3.3</t>
  </si>
  <si>
    <t>Objectif 5.1 : Favoriser l’adoption de saines habitudes de vie</t>
  </si>
  <si>
    <t>5.1.1</t>
  </si>
  <si>
    <t>5.1.2</t>
  </si>
  <si>
    <r>
      <t>Objectif 5.2 :</t>
    </r>
    <r>
      <rPr>
        <b/>
        <i/>
        <sz val="12"/>
        <color rgb="FF003300"/>
        <rFont val="Calibri"/>
        <family val="2"/>
      </rPr>
      <t xml:space="preserve">  </t>
    </r>
    <r>
      <rPr>
        <b/>
        <sz val="14"/>
        <color rgb="FF309487"/>
        <rFont val="Calibri"/>
        <family val="2"/>
      </rPr>
      <t>Agir pour que les milieux de vie soient plus sains et sécuritaires</t>
    </r>
  </si>
  <si>
    <t>5.2.1</t>
  </si>
  <si>
    <t>5.2.2</t>
  </si>
  <si>
    <t>5.2.3</t>
  </si>
  <si>
    <t>5.2.4</t>
  </si>
  <si>
    <r>
      <t>Objectif 6.2 :</t>
    </r>
    <r>
      <rPr>
        <b/>
        <i/>
        <sz val="12"/>
        <color rgb="FF003300"/>
        <rFont val="Calibri"/>
        <family val="2"/>
      </rPr>
      <t xml:space="preserve">  </t>
    </r>
    <r>
      <rPr>
        <b/>
        <sz val="14"/>
        <color rgb="FF0089A5"/>
        <rFont val="Calibri"/>
        <family val="2"/>
      </rPr>
      <t>Renforcer les capacités des collectivités dans le but de soutenir le dynamisme économique et social des territoires</t>
    </r>
  </si>
  <si>
    <t>6.2.1</t>
  </si>
  <si>
    <r>
      <t>Objectif 6.3 :</t>
    </r>
    <r>
      <rPr>
        <b/>
        <i/>
        <sz val="12"/>
        <color rgb="FF003300"/>
        <rFont val="Calibri"/>
        <family val="2"/>
      </rPr>
      <t xml:space="preserve">  </t>
    </r>
    <r>
      <rPr>
        <b/>
        <sz val="14"/>
        <color rgb="FF0089A5"/>
        <rFont val="Calibri"/>
        <family val="2"/>
      </rPr>
      <t>Soutenir la participation publique dans le développement des collectivités</t>
    </r>
  </si>
  <si>
    <t>6.3.1</t>
  </si>
  <si>
    <r>
      <t>Objectif 6.4 :</t>
    </r>
    <r>
      <rPr>
        <b/>
        <i/>
        <sz val="12"/>
        <color rgb="FF003300"/>
        <rFont val="Calibri"/>
        <family val="2"/>
      </rPr>
      <t xml:space="preserve">  </t>
    </r>
    <r>
      <rPr>
        <b/>
        <sz val="14"/>
        <color rgb="FF0089A5"/>
        <rFont val="Calibri"/>
        <family val="2"/>
      </rPr>
      <t>Renforcer la résilience des collectivités par l’adaptation aux changements climatiques et la prévention des sinistres naturels</t>
    </r>
  </si>
  <si>
    <t>6.4.1</t>
  </si>
  <si>
    <r>
      <t xml:space="preserve">Objectif 7.1 : </t>
    </r>
    <r>
      <rPr>
        <b/>
        <i/>
        <sz val="12"/>
        <color rgb="FF003300"/>
        <rFont val="Calibri"/>
        <family val="2"/>
      </rPr>
      <t xml:space="preserve"> </t>
    </r>
    <r>
      <rPr>
        <b/>
        <sz val="14"/>
        <color rgb="FF007597"/>
        <rFont val="Calibri"/>
        <family val="2"/>
      </rPr>
      <t>Accroître l’accessibilité aux services, aux lieux d’emploi ainsi qu’aux territoires par des pratiques et par la planification intégrée de l’aménagement du territoire et des transports durables</t>
    </r>
  </si>
  <si>
    <t>7.1.1</t>
  </si>
  <si>
    <r>
      <t>Objectif 7.2 :</t>
    </r>
    <r>
      <rPr>
        <b/>
        <i/>
        <sz val="12"/>
        <color rgb="FF003300"/>
        <rFont val="Calibri"/>
        <family val="2"/>
      </rPr>
      <t xml:space="preserve">  </t>
    </r>
    <r>
      <rPr>
        <b/>
        <sz val="14"/>
        <color rgb="FF007597"/>
        <rFont val="Calibri"/>
        <family val="2"/>
      </rPr>
      <t>Appuyer l’électrification des transports et améliorer l’efficacité énergétique de ce secteur pour développer l’économie et réduire les émissions de GES</t>
    </r>
  </si>
  <si>
    <t>7.2.1</t>
  </si>
  <si>
    <t>7.2.2</t>
  </si>
  <si>
    <t>7.2.3</t>
  </si>
  <si>
    <t>7.2.4</t>
  </si>
  <si>
    <t>7.2.5</t>
  </si>
  <si>
    <t>Objectif 8.1 : Améliorer l’efficacité énergétique</t>
  </si>
  <si>
    <t>8.1.1</t>
  </si>
  <si>
    <r>
      <t>Objectif 8.2 :</t>
    </r>
    <r>
      <rPr>
        <b/>
        <i/>
        <sz val="12"/>
        <color rgb="FF003300"/>
        <rFont val="Calibri"/>
        <family val="2"/>
      </rPr>
      <t xml:space="preserve">  </t>
    </r>
    <r>
      <rPr>
        <b/>
        <sz val="14"/>
        <color rgb="FF023A54"/>
        <rFont val="Calibri"/>
        <family val="2"/>
      </rPr>
      <t>Optimiser la production d’énergies renouvelables au bénéfice de l’ensemble de la société québécoise</t>
    </r>
  </si>
  <si>
    <t>8.2.1</t>
  </si>
  <si>
    <r>
      <t xml:space="preserve">Objectif 8.3 : </t>
    </r>
    <r>
      <rPr>
        <b/>
        <i/>
        <sz val="12"/>
        <color rgb="FF003300"/>
        <rFont val="Calibri"/>
        <family val="2"/>
      </rPr>
      <t xml:space="preserve"> </t>
    </r>
    <r>
      <rPr>
        <b/>
        <sz val="14"/>
        <color rgb="FF023A54"/>
        <rFont val="Calibri"/>
        <family val="2"/>
      </rPr>
      <t>Favoriser l’utilisation d’énergies qui permettent de réduire les émissions de GES</t>
    </r>
  </si>
  <si>
    <t>8.3.1</t>
  </si>
  <si>
    <t>8.3.2</t>
  </si>
  <si>
    <t>Saguenay–Lac-Saint-Jean</t>
  </si>
  <si>
    <t>Capitale-Nationale</t>
  </si>
  <si>
    <t>Mauricie</t>
  </si>
  <si>
    <t>Montréal</t>
  </si>
  <si>
    <t>Orientation 1 : Renforcer la gouvernance du développement durable dans l’administration publique</t>
  </si>
  <si>
    <t xml:space="preserve">Orientation 2 : Développer une économie prospère d’une façon durable – verte et responsable </t>
  </si>
  <si>
    <t>Orientation 8 : Favoriser la production et l’utilisation d’énergies renouvelables et l’efficacité énergétique en vue de réduire les  émissions de gaz à effet de serre</t>
  </si>
  <si>
    <t>Orientation 7 : Soutenir la mobilité durable</t>
  </si>
  <si>
    <t>Orientation 6 : Assurer l’aménagement durable du territoire et soutenir le dynamisme des collectivités</t>
  </si>
  <si>
    <t>Orientation 5 : Améliorer par la prévention la santé de la population</t>
  </si>
  <si>
    <t>Orientation 3 : Gérer les ressources naturelles de façon responsable et respectueuse de la biodiversité</t>
  </si>
  <si>
    <t>Annexe Statistique</t>
  </si>
  <si>
    <t>Table des matières</t>
  </si>
  <si>
    <t>Indicateur</t>
  </si>
  <si>
    <t>Taux de réduction des émissions de gaz à effet de serre et de la consommation de carburant des véhicules légers utilisés par les ministères et organismes</t>
  </si>
  <si>
    <t>Taux de réduction des émissions de gaz à effet de serre des bâtiments pour lesquels les ministères et organismes gouvernementaux (MO) acquittent le coût de la consommation d’énergie</t>
  </si>
  <si>
    <t xml:space="preserve">Proportion de la population qui pratique une activité culturelle </t>
  </si>
  <si>
    <t xml:space="preserve">Dépenses de l’administration publique québécoise au titre de la culture </t>
  </si>
  <si>
    <t>Actions internationales importantes qui contribuent à la démarche de développement durable du Québec et à sa promotion à l'étranger</t>
  </si>
  <si>
    <t>Instruments économiques (écofiscalité, écoconditionnalité et écoresponsabilité) favorisant la transition vers une économie verte et responsable</t>
  </si>
  <si>
    <t>Nombre de diplômés des programmes de formation visant le développement de compétences liées aux filières vertes  ou au développement durable</t>
  </si>
  <si>
    <t>Adoption et mise en œuvre de la Stratégie d'aménagement durable des forêts</t>
  </si>
  <si>
    <t>Élaboration, mise à jour et mise en œuvre des plans de gestion en vue de l’exploitation rationnelle des espèces fauniques prélevées d’intérêt</t>
  </si>
  <si>
    <t>Élaboration, mise à jour et mise en œuvre de plans de rétablissement des espèces fauniques menacées ou vulnérables ou susceptibles d’être désignées</t>
  </si>
  <si>
    <t>Superficie du territoire en aires protégées</t>
  </si>
  <si>
    <t>Représentativité du réseau d’aires protégées selon les types de milieux physiques</t>
  </si>
  <si>
    <t>Taux annuel d’obtention d’un premier diplôme ou d’une première qualification au secondaire</t>
  </si>
  <si>
    <t>Nombre de nouveaux participants à des activités de formation de base</t>
  </si>
  <si>
    <t>Nombre d’entreprises nouvellement soutenues dans leurs besoins de formation et de reconnaissance des acquis et des compétences de leur main-d’œuvre</t>
  </si>
  <si>
    <t>Soutien financier en appui à la mission globale des organismes communautaires qui  contribuent à l’inclusion sociale et à la  réduction des inégalités</t>
  </si>
  <si>
    <t>Revenu familial excédentaire</t>
  </si>
  <si>
    <t>Nombre de logements communautaires et abordables</t>
  </si>
  <si>
    <t>Nombre de ménages bénéficiant d’une aide au logement</t>
  </si>
  <si>
    <t>Proportion de la population de 12 ans et plus qui consomme des fruits et légumes au moins 5 fois par jour</t>
  </si>
  <si>
    <t>Répartition de la population de 12 ans et plus selon le niveau d’activité physique de loisirs</t>
  </si>
  <si>
    <t>Nombre d’intoxications d’origine environnementale</t>
  </si>
  <si>
    <t xml:space="preserve">Nombre de lésions professionnelles </t>
  </si>
  <si>
    <t>Indice annuel de la qualité de l'air</t>
  </si>
  <si>
    <t>Pourcentage du total global de jours-personnes par année en avis d’ébullition</t>
  </si>
  <si>
    <t>Indice de vitalité économique</t>
  </si>
  <si>
    <t xml:space="preserve">Taux d’engagement communautaire et implication bénévole </t>
  </si>
  <si>
    <t>Valeur cumulée des biens protégés grâce à des investissements en prévention</t>
  </si>
  <si>
    <t>Achalandage du transport en commun</t>
  </si>
  <si>
    <t>Investissements et dépenses publics consentis pour appuyer l’électrification des transports et l’efficacité énergétique de ce secteur</t>
  </si>
  <si>
    <t>Part des véhicules électriques parmi les nouveaux véhicules légers en circulation</t>
  </si>
  <si>
    <t>Intensité énergétique du transport routier des personnes</t>
  </si>
  <si>
    <t>Intensité énergétique du transport routier des marchandises</t>
  </si>
  <si>
    <t>Réduction des émissions de GES due à l'électrification des transports et à l'amélioration de l'efficacité énergétique</t>
  </si>
  <si>
    <t>Économies d’énergie générées par les programmes gouvernementaux et par les distributeurs d’énergie</t>
  </si>
  <si>
    <t>Nouvelle capacité de production d’électricité de source renouvelable dont l’installation ou l’achat de la production sont approuvés par le gouvernement </t>
  </si>
  <si>
    <t>Part de l’énergie de sources renouvelables dans la consommation finale</t>
  </si>
  <si>
    <t>Réduction des émissions de GES due à l'utilisation d'énergies moins émettrices</t>
  </si>
  <si>
    <t>Signes conventionnels</t>
  </si>
  <si>
    <t>..</t>
  </si>
  <si>
    <t>Donnée non disponible</t>
  </si>
  <si>
    <t>...</t>
  </si>
  <si>
    <t>N'ayant pas lieu de figurer</t>
  </si>
  <si>
    <t>-</t>
  </si>
  <si>
    <t>Néant ou zéro</t>
  </si>
  <si>
    <t>—</t>
  </si>
  <si>
    <t>Donnée infime</t>
  </si>
  <si>
    <t>p</t>
  </si>
  <si>
    <t>Donnée provisoire</t>
  </si>
  <si>
    <t>r</t>
  </si>
  <si>
    <t>Donnée révisée</t>
  </si>
  <si>
    <t>e</t>
  </si>
  <si>
    <t>Donnée estimée</t>
  </si>
  <si>
    <t>pr</t>
  </si>
  <si>
    <t>Donnée projetée</t>
  </si>
  <si>
    <t>pe</t>
  </si>
  <si>
    <t>Perspectives</t>
  </si>
  <si>
    <t>x</t>
  </si>
  <si>
    <t>Donnée confidentielle</t>
  </si>
  <si>
    <t>F</t>
  </si>
  <si>
    <t>Donnée peu fiable</t>
  </si>
  <si>
    <t>n.c.a.</t>
  </si>
  <si>
    <t>Non classé ailleurs</t>
  </si>
  <si>
    <t>p.-a.</t>
  </si>
  <si>
    <t>Personne-année</t>
  </si>
  <si>
    <t>‰</t>
  </si>
  <si>
    <t>Pour mille</t>
  </si>
  <si>
    <t>kg</t>
  </si>
  <si>
    <t>Kilogramme</t>
  </si>
  <si>
    <t>l</t>
  </si>
  <si>
    <t>Litre</t>
  </si>
  <si>
    <t>n</t>
  </si>
  <si>
    <t>Nombre</t>
  </si>
  <si>
    <t>t</t>
  </si>
  <si>
    <t>Tonne métrique</t>
  </si>
  <si>
    <t>$</t>
  </si>
  <si>
    <t>En dollars</t>
  </si>
  <si>
    <t xml:space="preserve">k et '000 </t>
  </si>
  <si>
    <t>En milliers</t>
  </si>
  <si>
    <t>M et '000 000</t>
  </si>
  <si>
    <t>En millions</t>
  </si>
  <si>
    <t>G</t>
  </si>
  <si>
    <t>En milliards</t>
  </si>
  <si>
    <t>*</t>
  </si>
  <si>
    <t>Précision passable, interpréter avec prudence</t>
  </si>
  <si>
    <t>**</t>
  </si>
  <si>
    <t>Faible précision, fournie à titre indicatif seulement</t>
  </si>
  <si>
    <t>Indicateur 1.1.1</t>
  </si>
  <si>
    <t>Indicateur 1.1.2</t>
  </si>
  <si>
    <t>Indicateur 1.5.1</t>
  </si>
  <si>
    <t>Indicateur 1.6.1</t>
  </si>
  <si>
    <t>Indicateur 2.3.1</t>
  </si>
  <si>
    <t>Indicateur 2.4.1</t>
  </si>
  <si>
    <t>Indicateur 1.5.2</t>
  </si>
  <si>
    <t>Indicateur 2.4.2</t>
  </si>
  <si>
    <t>Indicateur 3.1.1</t>
  </si>
  <si>
    <t>Indicateur 3.2.1</t>
  </si>
  <si>
    <t>Indicateur 3.2.2</t>
  </si>
  <si>
    <t>Indicateur 3.2.3</t>
  </si>
  <si>
    <t>Indicateur 4.2.1</t>
  </si>
  <si>
    <t>Indicateur 4.1.1</t>
  </si>
  <si>
    <t>Indicateur 4.1.2</t>
  </si>
  <si>
    <t>Indicateur 4.1.3</t>
  </si>
  <si>
    <t>Indicateur 4.3.1</t>
  </si>
  <si>
    <t>Indicateur 4.3.2</t>
  </si>
  <si>
    <t>Indicateur 4.3.3</t>
  </si>
  <si>
    <t>Indicateur 5.1.1</t>
  </si>
  <si>
    <t>Indicateur 5.2.1</t>
  </si>
  <si>
    <t>Indicateur 6.2.1</t>
  </si>
  <si>
    <t>Indicateur 6.3.1</t>
  </si>
  <si>
    <t>Indicateur 6.4.1</t>
  </si>
  <si>
    <t>Indicateur 7.1.1</t>
  </si>
  <si>
    <t>Indicateur 7.2.1</t>
  </si>
  <si>
    <t>Indicateur 8.1.1</t>
  </si>
  <si>
    <t>Indicateur 8.2.1</t>
  </si>
  <si>
    <t>Indicateur 8.3.1</t>
  </si>
  <si>
    <t>Indicateur 5.1.2</t>
  </si>
  <si>
    <t>Indicateur 5.2.2</t>
  </si>
  <si>
    <t>Indicateur 5.2.3</t>
  </si>
  <si>
    <t>Indicateur 5.2.4</t>
  </si>
  <si>
    <t>Indicateur 7.2.5</t>
  </si>
  <si>
    <t>Indicateur 7.2.4</t>
  </si>
  <si>
    <t>Indicateur 7.2.3</t>
  </si>
  <si>
    <t>Indicateur 7.2.2</t>
  </si>
  <si>
    <t>Indicateur 8.3.2</t>
  </si>
  <si>
    <t>Indicateur 3.1.2</t>
  </si>
  <si>
    <t>31-01-2017</t>
  </si>
  <si>
    <t>2010-2011</t>
  </si>
  <si>
    <t>2011-2012</t>
  </si>
  <si>
    <t>2012-2013</t>
  </si>
  <si>
    <t>2013-2014</t>
  </si>
  <si>
    <t>2014-2015</t>
  </si>
  <si>
    <t>GES</t>
  </si>
  <si>
    <t>2009-2010</t>
  </si>
  <si>
    <t>Distance parcourue</t>
  </si>
  <si>
    <t>%</t>
  </si>
  <si>
    <t>km</t>
  </si>
  <si>
    <t>Superficie</t>
  </si>
  <si>
    <t>Fréquentation d'établissements ou de lieux culturels</t>
  </si>
  <si>
    <t>Pratique en amateur</t>
  </si>
  <si>
    <t>1. Comprenant la lecture sur support papier ou électronique.</t>
  </si>
  <si>
    <t>2. Comprenant les spectacles professionnels et les spectacles amateurs; les spectacles lors de festivals et les spectacles dans d'autres lieux que les auditoriums et les salles de spectacles habituelles; les spectacles de théâtre, de danse, de musique et de variétés.</t>
  </si>
  <si>
    <t>Taux de réduction - Carburant</t>
  </si>
  <si>
    <t>Taux de réduction - GES</t>
  </si>
  <si>
    <t>Hommes</t>
  </si>
  <si>
    <t>Femmes</t>
  </si>
  <si>
    <t>15 à 24 ans</t>
  </si>
  <si>
    <t>25 à 34 ans</t>
  </si>
  <si>
    <t>35 à 44 ans</t>
  </si>
  <si>
    <t>45 à 54 ans</t>
  </si>
  <si>
    <t>55 à 64 ans</t>
  </si>
  <si>
    <t>65 à 74 ans</t>
  </si>
  <si>
    <t>75 ans et plus</t>
  </si>
  <si>
    <t>M$</t>
  </si>
  <si>
    <t>2006-2007</t>
  </si>
  <si>
    <t>2007-2008</t>
  </si>
  <si>
    <t>2008-2009</t>
  </si>
  <si>
    <t xml:space="preserve">Dépenses internes </t>
  </si>
  <si>
    <t>Dépenses totales</t>
  </si>
  <si>
    <t>Dépenses externes</t>
  </si>
  <si>
    <t>Gaspésie–Îles-de-la-Madeleine</t>
  </si>
  <si>
    <t>Bas-Saint-Laurent</t>
  </si>
  <si>
    <t>Estrie</t>
  </si>
  <si>
    <t>Côte-Nord</t>
  </si>
  <si>
    <t>Abitibi-Témiscamingue</t>
  </si>
  <si>
    <t>Nord-du-Québec</t>
  </si>
  <si>
    <t>Outaouais</t>
  </si>
  <si>
    <t>Centre-du-Québec</t>
  </si>
  <si>
    <t>Chaudière-Appalaches</t>
  </si>
  <si>
    <t>Lanaudière</t>
  </si>
  <si>
    <t>Montérégie</t>
  </si>
  <si>
    <t>Laurentides</t>
  </si>
  <si>
    <t>Laval</t>
  </si>
  <si>
    <t>Ensemble des RA</t>
  </si>
  <si>
    <t>$/habitant</t>
  </si>
  <si>
    <t>Dépenses internes</t>
  </si>
  <si>
    <t>Intérêts, valeurs, besoins</t>
  </si>
  <si>
    <t>Aménagement écosystémique</t>
  </si>
  <si>
    <t>Richesses diversifiées</t>
  </si>
  <si>
    <t>Changements climatiques</t>
  </si>
  <si>
    <t>Gouvernance</t>
  </si>
  <si>
    <t>Mises en œuvre</t>
  </si>
  <si>
    <t>À venir</t>
  </si>
  <si>
    <t>2015-2016</t>
  </si>
  <si>
    <t>Quintile inférieur</t>
  </si>
  <si>
    <t>Deuxième quintile</t>
  </si>
  <si>
    <t>Troisième quintile</t>
  </si>
  <si>
    <t>Quatrième quintile</t>
  </si>
  <si>
    <t>Quintile supérieur</t>
  </si>
  <si>
    <t>2005-2006</t>
  </si>
  <si>
    <t>Logements livrés</t>
  </si>
  <si>
    <t>Logements livrés cumulés</t>
  </si>
  <si>
    <t>Programme HLM</t>
  </si>
  <si>
    <t>Programme PSL</t>
  </si>
  <si>
    <t>Total</t>
  </si>
  <si>
    <t>m²</t>
  </si>
  <si>
    <t>GES/1000m²</t>
  </si>
  <si>
    <t>Dépenses externes et internes de l'administration publique québécoise au titre de la culture selon les régions administratives, par habitant</t>
  </si>
  <si>
    <t>Millions de $</t>
  </si>
  <si>
    <t>Patrimoine, institutions muséales et archives</t>
  </si>
  <si>
    <t>Bibliothèques</t>
  </si>
  <si>
    <t>Arts de la scène</t>
  </si>
  <si>
    <t>Radio et télévision</t>
  </si>
  <si>
    <t>Autres activités culturelles</t>
  </si>
  <si>
    <t>Activités multidisciplinaires</t>
  </si>
  <si>
    <t>Enseignement des arts</t>
  </si>
  <si>
    <t>Cinéma et audiovisuel</t>
  </si>
  <si>
    <t>Langue française</t>
  </si>
  <si>
    <t>Arts visuels, métiers d'art et arts médiatiques</t>
  </si>
  <si>
    <t>Livre et périodique</t>
  </si>
  <si>
    <t>Enregistrement sonore</t>
  </si>
  <si>
    <t>Architecture et design</t>
  </si>
  <si>
    <t>Multimédia</t>
  </si>
  <si>
    <r>
      <t>Lecture</t>
    </r>
    <r>
      <rPr>
        <vertAlign val="superscript"/>
        <sz val="11"/>
        <rFont val="Calibri"/>
        <family val="2"/>
        <scheme val="minor"/>
      </rPr>
      <t>1</t>
    </r>
  </si>
  <si>
    <r>
      <t>Assistance aux spectacles</t>
    </r>
    <r>
      <rPr>
        <vertAlign val="superscript"/>
        <sz val="11"/>
        <rFont val="Calibri"/>
        <family val="2"/>
        <scheme val="minor"/>
      </rPr>
      <t>2</t>
    </r>
  </si>
  <si>
    <r>
      <t>tonne CO</t>
    </r>
    <r>
      <rPr>
        <vertAlign val="subscript"/>
        <sz val="11"/>
        <color theme="1"/>
        <rFont val="Calibri"/>
        <family val="2"/>
        <scheme val="minor"/>
      </rPr>
      <t>2</t>
    </r>
    <r>
      <rPr>
        <sz val="11"/>
        <color theme="1"/>
        <rFont val="Calibri"/>
        <family val="2"/>
        <scheme val="minor"/>
      </rPr>
      <t xml:space="preserve"> eq.</t>
    </r>
  </si>
  <si>
    <t>Cartes, voir fiche indicateur</t>
  </si>
  <si>
    <t>Nombre d’entreprises nouvellement soutenues dans leurs besoins de formation et de reconnaissance des acquis et des compétences de leur main-d’œuvre, selon la région administrative</t>
  </si>
  <si>
    <t>Atteinte broncho-pulmonaire aiguë</t>
  </si>
  <si>
    <t>Gaz et asphyxiant</t>
  </si>
  <si>
    <t>Métaux et métalloïdes</t>
  </si>
  <si>
    <t>Autres intoxications d'origine chimique</t>
  </si>
  <si>
    <t>Groupe d'âge</t>
  </si>
  <si>
    <t>Source inconnue</t>
  </si>
  <si>
    <t>Appareils de camping / plein air</t>
  </si>
  <si>
    <t>Autres sources</t>
  </si>
  <si>
    <t>Incendie</t>
  </si>
  <si>
    <t>Appareils / outils à moteur</t>
  </si>
  <si>
    <t>Véhicules à moteur</t>
  </si>
  <si>
    <t>Appareils de chauffage</t>
  </si>
  <si>
    <t>Répartition des sources d'exposition au monoxyde de carbone</t>
  </si>
  <si>
    <t>Nombre d’intoxications d’origine environnementale selon le sexe et le groupe d'âge</t>
  </si>
  <si>
    <t>Municipal résidentiel</t>
  </si>
  <si>
    <t>Non municipal résidentiel</t>
  </si>
  <si>
    <t>Touristique</t>
  </si>
  <si>
    <t>Institution</t>
  </si>
  <si>
    <t>Saguenay</t>
  </si>
  <si>
    <t>Gatineau</t>
  </si>
  <si>
    <t>Québec</t>
  </si>
  <si>
    <t>Sherbrooke</t>
  </si>
  <si>
    <t>Trois-Rivières</t>
  </si>
  <si>
    <t>Hors RMR</t>
  </si>
  <si>
    <t>Nombres de déplacements</t>
  </si>
  <si>
    <t>Indice 2006 = 100</t>
  </si>
  <si>
    <t>Total véhicules légers</t>
  </si>
  <si>
    <t>Véhicules électriques</t>
  </si>
  <si>
    <t>Véhicules entièrement électriques</t>
  </si>
  <si>
    <t>Véhicules hybrides rechargeables</t>
  </si>
  <si>
    <t>Part des nouveaux véhicules électriques parmi les nouveaux véhicules légers en circulation</t>
  </si>
  <si>
    <t>Source : Société d’assurance automobile du Québec (SAAQ).</t>
  </si>
  <si>
    <t>Nombre de véhicules immatriculés</t>
  </si>
  <si>
    <t>Éolien</t>
  </si>
  <si>
    <t xml:space="preserve">Total </t>
  </si>
  <si>
    <t>Hydroélectrique</t>
  </si>
  <si>
    <t>Biomasse forestière</t>
  </si>
  <si>
    <t>MW</t>
  </si>
  <si>
    <t>Saguenay–Lac-St-Jean</t>
  </si>
  <si>
    <t>Mégawatt</t>
  </si>
  <si>
    <r>
      <t xml:space="preserve">Nombre de </t>
    </r>
    <r>
      <rPr>
        <b/>
        <i/>
        <sz val="11"/>
        <color theme="1"/>
        <rFont val="Calibri"/>
        <family val="2"/>
      </rPr>
      <t>nouveaux</t>
    </r>
    <r>
      <rPr>
        <b/>
        <sz val="11"/>
        <color theme="1"/>
        <rFont val="Calibri"/>
        <family val="2"/>
      </rPr>
      <t xml:space="preserve"> véhicules immatriculés</t>
    </r>
  </si>
  <si>
    <t>Dépenses de l'administration publique québécoise au titre de la culture selon le domaine culturel</t>
  </si>
  <si>
    <r>
      <t>Source : Institut de la statistique du Québec, Observatoire de la culture et des communications du Québec,</t>
    </r>
    <r>
      <rPr>
        <i/>
        <sz val="11"/>
        <color indexed="8"/>
        <rFont val="Calibri"/>
        <family val="2"/>
        <scheme val="minor"/>
      </rPr>
      <t xml:space="preserve"> Enquête sur les dépenses de l'administration publique québécoise au titre de la culture.</t>
    </r>
    <r>
      <rPr>
        <sz val="11"/>
        <color indexed="8"/>
        <rFont val="Calibri"/>
        <family val="2"/>
        <scheme val="minor"/>
      </rPr>
      <t xml:space="preserve"> </t>
    </r>
  </si>
  <si>
    <t>Soutien financier en appui à la mission globale des organismes communautaires qui contribuent à l’inclusion sociale et à la  réduction des inégalités</t>
  </si>
  <si>
    <r>
      <t>Notes : logements livrés annuellement : données du 1</t>
    </r>
    <r>
      <rPr>
        <vertAlign val="superscript"/>
        <sz val="11"/>
        <color theme="1"/>
        <rFont val="Calibri"/>
        <family val="2"/>
        <scheme val="minor"/>
      </rPr>
      <t>er</t>
    </r>
    <r>
      <rPr>
        <sz val="11"/>
        <color theme="1"/>
        <rFont val="Calibri"/>
        <family val="2"/>
        <scheme val="minor"/>
      </rPr>
      <t xml:space="preserve"> avril au 31 mars. Cumulatif des logements livrés : données au 31 mars.</t>
    </r>
  </si>
  <si>
    <r>
      <t>Note : Période du 1</t>
    </r>
    <r>
      <rPr>
        <vertAlign val="superscript"/>
        <sz val="11"/>
        <color theme="1"/>
        <rFont val="Calibri"/>
        <family val="2"/>
        <scheme val="minor"/>
      </rPr>
      <t>er</t>
    </r>
    <r>
      <rPr>
        <sz val="11"/>
        <color theme="1"/>
        <rFont val="Calibri"/>
        <family val="2"/>
        <scheme val="minor"/>
      </rPr>
      <t xml:space="preserve"> janvier au 31 décembre.</t>
    </r>
  </si>
  <si>
    <t>Espèce</t>
  </si>
  <si>
    <t xml:space="preserve">Faune terrestre </t>
  </si>
  <si>
    <t xml:space="preserve">   Ours noir</t>
  </si>
  <si>
    <t xml:space="preserve">   Caribou migrateur</t>
  </si>
  <si>
    <t xml:space="preserve">   Cerf de Virginie</t>
  </si>
  <si>
    <t xml:space="preserve">   Dindon sauvage</t>
  </si>
  <si>
    <t xml:space="preserve">   Animaux à fourrure</t>
  </si>
  <si>
    <t>Faune aquatique</t>
  </si>
  <si>
    <t xml:space="preserve">   Doré</t>
  </si>
  <si>
    <t xml:space="preserve">   Saumon atlantique</t>
  </si>
  <si>
    <t xml:space="preserve">   Omble de fontaine</t>
  </si>
  <si>
    <t>Complété</t>
  </si>
  <si>
    <t>Élaboration</t>
  </si>
  <si>
    <t>Mise à jour</t>
  </si>
  <si>
    <t>Mise en œuvre</t>
  </si>
  <si>
    <t>Groupe</t>
  </si>
  <si>
    <t>Désignation</t>
  </si>
  <si>
    <t>Oiseaux de proie</t>
  </si>
  <si>
    <t>Aigle royal</t>
  </si>
  <si>
    <t>X</t>
  </si>
  <si>
    <t>Faucon pèlerin</t>
  </si>
  <si>
    <t>Non désignée</t>
  </si>
  <si>
    <t>Chauves-souris</t>
  </si>
  <si>
    <t>En processus de désignation</t>
  </si>
  <si>
    <t>Rainette faux-grillon de l'Ouest</t>
  </si>
  <si>
    <t>Salamandre sombre des montagnes</t>
  </si>
  <si>
    <t>Salamandre pourpre</t>
  </si>
  <si>
    <t>Tortue des bois</t>
  </si>
  <si>
    <t>Tortue géographique</t>
  </si>
  <si>
    <t>Tortue mouchetée</t>
  </si>
  <si>
    <t>Tortue musquée</t>
  </si>
  <si>
    <t>Tortue-molle à épines</t>
  </si>
  <si>
    <t>Mammifères</t>
  </si>
  <si>
    <t>Caribou de la Gaspésie</t>
  </si>
  <si>
    <t>Poissons</t>
  </si>
  <si>
    <t>Dard de sable</t>
  </si>
  <si>
    <t>Éperlan arc-en-ciel</t>
  </si>
  <si>
    <t>Fouille-roche gris</t>
  </si>
  <si>
    <t xml:space="preserve">1. </t>
  </si>
  <si>
    <t xml:space="preserve">2. </t>
  </si>
  <si>
    <t>Sexe</t>
  </si>
  <si>
    <t>Homme</t>
  </si>
  <si>
    <t>Femme</t>
  </si>
  <si>
    <t>Mauricie et Centre-du-Québec</t>
  </si>
  <si>
    <t>Régions sociosanitaires</t>
  </si>
  <si>
    <t>Âge</t>
  </si>
  <si>
    <t>12-17 ans</t>
  </si>
  <si>
    <t>18-24 ans</t>
  </si>
  <si>
    <t>25-44 ans</t>
  </si>
  <si>
    <t>45-64 ans</t>
  </si>
  <si>
    <t>65 ans et plus</t>
  </si>
  <si>
    <t>Un peu actif</t>
  </si>
  <si>
    <t>Sédentaire</t>
  </si>
  <si>
    <t>Région sociosanitaire</t>
  </si>
  <si>
    <t>Ensemble du Québec</t>
  </si>
  <si>
    <t>.. Donnée non disponible.</t>
  </si>
  <si>
    <t>* Coefficient de variation entre 15 % et 25 % ; interpréter avec prudence.</t>
  </si>
  <si>
    <t>** Coefficient de variation entre 25 % et 33 % ; estimation imprécise, fournie à titre indicatif seulement.</t>
  </si>
  <si>
    <t>Actif</t>
  </si>
  <si>
    <t>Moyennement actif</t>
  </si>
  <si>
    <t>Actif ou moyennement actif</t>
  </si>
  <si>
    <t>Un peu actif ou sédentaire</t>
  </si>
  <si>
    <t>Accidents du travail</t>
  </si>
  <si>
    <t>Maladies professionnelles</t>
  </si>
  <si>
    <t>Nombre de dossiers ouverts et acceptés</t>
  </si>
  <si>
    <t>N/1 000 hab.</t>
  </si>
  <si>
    <t>Nombre de dossiers</t>
  </si>
  <si>
    <t>Saguenay-Lac-Saint-Jean</t>
  </si>
  <si>
    <t>Gaspésie-Îles-de-la-Madeleine</t>
  </si>
  <si>
    <t>Nouveau plan</t>
  </si>
  <si>
    <t>Publication des plans de rétablissement prévue au cours de la période 2015-2020</t>
  </si>
  <si>
    <t>A</t>
  </si>
  <si>
    <t>Les Appalaches</t>
  </si>
  <si>
    <t>B</t>
  </si>
  <si>
    <t>Basses-terres du Saint-Laurent</t>
  </si>
  <si>
    <t>C</t>
  </si>
  <si>
    <t>Les Laurentides méridionales</t>
  </si>
  <si>
    <t>D</t>
  </si>
  <si>
    <t>Les Laurentides centrales</t>
  </si>
  <si>
    <t>E</t>
  </si>
  <si>
    <t>Basses-terres de l'Abitibi</t>
  </si>
  <si>
    <t>Hautes-terres de Mistassini</t>
  </si>
  <si>
    <t>H</t>
  </si>
  <si>
    <t>Collines de la Grande Rivière</t>
  </si>
  <si>
    <t>I</t>
  </si>
  <si>
    <t>Plateau central du Nord-du-Québec</t>
  </si>
  <si>
    <t>J</t>
  </si>
  <si>
    <t>Péninsule d'Ungava</t>
  </si>
  <si>
    <t>K</t>
  </si>
  <si>
    <t>Bassin de la baie d'Ungava</t>
  </si>
  <si>
    <t>L</t>
  </si>
  <si>
    <t>P</t>
  </si>
  <si>
    <t>Basses-terres de la baie James</t>
  </si>
  <si>
    <t>U</t>
  </si>
  <si>
    <t>Estuaire et golfe du Saint-Laurent</t>
  </si>
  <si>
    <t>Ѵ</t>
  </si>
  <si>
    <r>
      <t>Hibou des marais</t>
    </r>
    <r>
      <rPr>
        <vertAlign val="superscript"/>
        <sz val="11"/>
        <color theme="1"/>
        <rFont val="Calibri"/>
        <family val="2"/>
        <scheme val="minor"/>
      </rPr>
      <t>1</t>
    </r>
  </si>
  <si>
    <r>
      <t>Chauve-souris rousse</t>
    </r>
    <r>
      <rPr>
        <vertAlign val="superscript"/>
        <sz val="11"/>
        <color theme="1"/>
        <rFont val="Calibri"/>
        <family val="2"/>
        <scheme val="minor"/>
      </rPr>
      <t>1</t>
    </r>
  </si>
  <si>
    <r>
      <t>2001/2009</t>
    </r>
    <r>
      <rPr>
        <vertAlign val="superscript"/>
        <sz val="11"/>
        <color theme="1"/>
        <rFont val="Calibri"/>
        <family val="2"/>
        <scheme val="minor"/>
      </rPr>
      <t>2</t>
    </r>
  </si>
  <si>
    <t>km²</t>
  </si>
  <si>
    <r>
      <t xml:space="preserve">Source : Statistique Canada, </t>
    </r>
    <r>
      <rPr>
        <i/>
        <sz val="11"/>
        <rFont val="Calibri"/>
        <family val="2"/>
        <scheme val="minor"/>
      </rPr>
      <t xml:space="preserve">Enquête sur la santé dans les collectivités canadiennes, </t>
    </r>
    <r>
      <rPr>
        <sz val="11"/>
        <rFont val="Calibri"/>
        <family val="2"/>
        <scheme val="minor"/>
      </rPr>
      <t xml:space="preserve">2013-2014, fichier de microdonnées à grande diffusion. Adapté par l'Institut de la statistique du Québec. </t>
    </r>
  </si>
  <si>
    <r>
      <t>Proportion de la population de 12 ans et plus qui consomme des fruits et légumes au moins 5 fois par jour, Québec</t>
    </r>
    <r>
      <rPr>
        <b/>
        <vertAlign val="superscript"/>
        <sz val="11"/>
        <color theme="1"/>
        <rFont val="Arial"/>
        <family val="2"/>
      </rPr>
      <t>1</t>
    </r>
  </si>
  <si>
    <t>Montérégie¹</t>
  </si>
  <si>
    <t>Bon</t>
  </si>
  <si>
    <t>Acceptable</t>
  </si>
  <si>
    <t>Mauvais</t>
  </si>
  <si>
    <t>1. Excluant la région du Nord-du-Québec, qui n'est pas présente dans le Fichier de Microdonnées à Grande Diffusion.</t>
  </si>
  <si>
    <t>Proportion de diplômés de moins de 25 ans</t>
  </si>
  <si>
    <t>Proportion de diplômés de plus de 25 ans</t>
  </si>
  <si>
    <t>31-03-2017</t>
  </si>
  <si>
    <t>Recueil des indicateurs de suivi de la Stratégie gouvernementale de développement durable 2015-2020</t>
  </si>
  <si>
    <t>2016-2017</t>
  </si>
  <si>
    <t>Voyageurs-kilomètres (millions)</t>
  </si>
  <si>
    <t>Consommation d’énergie du transport routier des voyageurs (PJ)</t>
  </si>
  <si>
    <t>Consommation moyenne de carburant sur route (L/100 km)</t>
  </si>
  <si>
    <t>Voiture - Essence¹</t>
  </si>
  <si>
    <t>Voiture - Diesel²</t>
  </si>
  <si>
    <t>Camion léger - Essence¹</t>
  </si>
  <si>
    <t>Camion léger - Diesel²</t>
  </si>
  <si>
    <t>2. Inclut le carburant biodiesel.</t>
  </si>
  <si>
    <t>1. Inclut l'éthanol.</t>
  </si>
  <si>
    <t>Charbon</t>
  </si>
  <si>
    <t>Pétrole</t>
  </si>
  <si>
    <t>Gaz naturel</t>
  </si>
  <si>
    <t>Hydro</t>
  </si>
  <si>
    <t>Nucléaire</t>
  </si>
  <si>
    <t>Biomasse</t>
  </si>
  <si>
    <t>M TEP</t>
  </si>
  <si>
    <t>Hydroélectricité</t>
  </si>
  <si>
    <t>Sources : Statistique Canada et ministère de l'Énergie et des Ressources naturelles</t>
  </si>
  <si>
    <t>Compilation : Ministère de l'Énergie et des Ressources naturelles</t>
  </si>
  <si>
    <t>Source : Ressources naturelles Canada, Office de l’efficacité énergétique</t>
  </si>
  <si>
    <t xml:space="preserve">Compilation : Institut de la statistique du Québec </t>
  </si>
  <si>
    <t>TEP</t>
  </si>
  <si>
    <t>Tonne équivalent pétrole</t>
  </si>
  <si>
    <t>MJ</t>
  </si>
  <si>
    <t>Mégajoule</t>
  </si>
  <si>
    <t>p-km</t>
  </si>
  <si>
    <t>personne-kilomètre</t>
  </si>
  <si>
    <t>–</t>
  </si>
  <si>
    <t xml:space="preserve">Note : </t>
  </si>
  <si>
    <t>Pourcentage de localités de la région administrative qui ont un indice de vitalité économique positif</t>
  </si>
  <si>
    <r>
      <t>Proportion de la population des régions administratives (RA) vivant dans les localités dont l’indice de vitalité économique est dans le 5</t>
    </r>
    <r>
      <rPr>
        <b/>
        <vertAlign val="superscript"/>
        <sz val="11"/>
        <color theme="1"/>
        <rFont val="Calibri"/>
        <family val="2"/>
        <scheme val="minor"/>
      </rPr>
      <t>e</t>
    </r>
    <r>
      <rPr>
        <b/>
        <sz val="11"/>
        <color theme="1"/>
        <rFont val="Calibri"/>
        <family val="2"/>
        <scheme val="minor"/>
      </rPr>
      <t xml:space="preserve"> quintile</t>
    </r>
  </si>
  <si>
    <t>Compilation : Institut de la statistique du Québec.</t>
  </si>
  <si>
    <t>Taux d'engagement communataire selon le type d'organisme</t>
  </si>
  <si>
    <t>Organisme sportif/récréatif</t>
  </si>
  <si>
    <t>Groupe culturel/éducatif</t>
  </si>
  <si>
    <t>Groupe scolaire/communautaire</t>
  </si>
  <si>
    <t>Club social</t>
  </si>
  <si>
    <t>Groupe de personnes âgées</t>
  </si>
  <si>
    <t>…</t>
  </si>
  <si>
    <t>Groupe religieux</t>
  </si>
  <si>
    <t>Organisme politique</t>
  </si>
  <si>
    <t>Organisme jeunesse</t>
  </si>
  <si>
    <t>Autre type d'organisation</t>
  </si>
  <si>
    <t>Association d'immigrants/ethnique</t>
  </si>
  <si>
    <t>Syndicat ou association professionnelle</t>
  </si>
  <si>
    <t>Source : Statistique Canada, Enquête sociale générale de 2008 et de 2013, fichier de microdonnées à grande diffusion. Adapté par</t>
  </si>
  <si>
    <t>l'Institut de la statistique du Québec.</t>
  </si>
  <si>
    <t>Taux d'implication bénévole selon le type d'organisme</t>
  </si>
  <si>
    <t>05-10-2017</t>
  </si>
  <si>
    <t>Données révisées.</t>
  </si>
  <si>
    <t>Investissement total anticipé</t>
  </si>
  <si>
    <t>Ratio</t>
  </si>
  <si>
    <t>Valeur du bâti protégé</t>
  </si>
  <si>
    <t>1. Comprend les bâtiments et les infrastructures.</t>
  </si>
  <si>
    <r>
      <t>Ratio de la valeur du bâti protégé</t>
    </r>
    <r>
      <rPr>
        <b/>
        <vertAlign val="superscript"/>
        <sz val="11"/>
        <color theme="1"/>
        <rFont val="Calibri"/>
        <family val="2"/>
        <scheme val="minor"/>
      </rPr>
      <t>1</t>
    </r>
    <r>
      <rPr>
        <b/>
        <sz val="11"/>
        <color theme="1"/>
        <rFont val="Calibri"/>
        <family val="2"/>
        <scheme val="minor"/>
      </rPr>
      <t xml:space="preserve"> sur l'investissement en prévention</t>
    </r>
  </si>
  <si>
    <t xml:space="preserve">Valeur de l'investissement en prévention et valeur du bâti protégé </t>
  </si>
  <si>
    <r>
      <rPr>
        <b/>
        <sz val="11"/>
        <color theme="1"/>
        <rFont val="Agency FB"/>
        <family val="2"/>
      </rPr>
      <t>­</t>
    </r>
    <r>
      <rPr>
        <b/>
        <sz val="11"/>
        <color theme="1"/>
        <rFont val="Calibri"/>
        <family val="2"/>
      </rPr>
      <t xml:space="preserve"> </t>
    </r>
    <r>
      <rPr>
        <b/>
        <sz val="11"/>
        <color theme="1"/>
        <rFont val="Calibri"/>
        <family val="2"/>
        <scheme val="minor"/>
      </rPr>
      <t>Investissement en prévention</t>
    </r>
  </si>
  <si>
    <t>Annuelle</t>
  </si>
  <si>
    <t>Cumulée</t>
  </si>
  <si>
    <r>
      <t>­ Valeur du bâti protégé</t>
    </r>
    <r>
      <rPr>
        <b/>
        <vertAlign val="superscript"/>
        <sz val="11"/>
        <color theme="1"/>
        <rFont val="Calibri"/>
        <family val="2"/>
        <scheme val="minor"/>
      </rPr>
      <t>1</t>
    </r>
  </si>
  <si>
    <t>Soutien à la mission globale</t>
  </si>
  <si>
    <t>Nombre d'organismes soutenus</t>
  </si>
  <si>
    <t>2017-2018</t>
  </si>
  <si>
    <t>2018-2019</t>
  </si>
  <si>
    <t>MCC</t>
  </si>
  <si>
    <t>MSSS</t>
  </si>
  <si>
    <t>MSSS-OPHQ</t>
  </si>
  <si>
    <t>MTESS-SACAIS</t>
  </si>
  <si>
    <t>Programme de soutien aux organismes communautaires (MSSS)</t>
  </si>
  <si>
    <t>Dollars</t>
  </si>
  <si>
    <t>Soutien financier des Corporations de développement communautaire (MTESS-SACAIS)</t>
  </si>
  <si>
    <t>Promotion des droits (MTESS-SACAIS)</t>
  </si>
  <si>
    <t>Médias communautaires (MCC)</t>
  </si>
  <si>
    <t>Régions administratives</t>
  </si>
  <si>
    <t>Nombre de diplômes décernés dans des programmes liés au développement durable ou aux filières vertes selon l’ordre d’enseignement, Québec, 2010 à 2015</t>
  </si>
  <si>
    <t>Professionnel</t>
  </si>
  <si>
    <t>Collégial</t>
  </si>
  <si>
    <t>Universitaire</t>
  </si>
  <si>
    <t>Baccalauréat</t>
  </si>
  <si>
    <t>Maîtrise</t>
  </si>
  <si>
    <t>Doctorat</t>
  </si>
  <si>
    <r>
      <t>Certificat de 1</t>
    </r>
    <r>
      <rPr>
        <vertAlign val="superscript"/>
        <sz val="11"/>
        <color theme="1"/>
        <rFont val="Calibri"/>
        <family val="2"/>
      </rPr>
      <t>ᵉʳ</t>
    </r>
    <r>
      <rPr>
        <sz val="11"/>
        <color theme="1"/>
        <rFont val="Calibri"/>
        <family val="2"/>
        <scheme val="minor"/>
      </rPr>
      <t xml:space="preserve"> cycle</t>
    </r>
    <r>
      <rPr>
        <vertAlign val="superscript"/>
        <sz val="11"/>
        <color theme="1"/>
        <rFont val="Calibri"/>
        <family val="2"/>
      </rPr>
      <t>¹</t>
    </r>
  </si>
  <si>
    <r>
      <t>Certificat de 2</t>
    </r>
    <r>
      <rPr>
        <sz val="11"/>
        <color theme="1"/>
        <rFont val="Calibri"/>
        <family val="2"/>
      </rPr>
      <t>ᵉ</t>
    </r>
    <r>
      <rPr>
        <sz val="11"/>
        <color theme="1"/>
        <rFont val="Calibri"/>
        <family val="2"/>
        <scheme val="minor"/>
      </rPr>
      <t xml:space="preserve"> et 3</t>
    </r>
    <r>
      <rPr>
        <sz val="11"/>
        <color theme="1"/>
        <rFont val="Calibri"/>
        <family val="2"/>
      </rPr>
      <t>ᵉ cycles</t>
    </r>
    <r>
      <rPr>
        <vertAlign val="superscript"/>
        <sz val="11"/>
        <color theme="1"/>
        <rFont val="Calibri"/>
        <family val="2"/>
      </rPr>
      <t>²</t>
    </r>
  </si>
  <si>
    <t>Répartition des diplômes universitaires décernés dans des programmes liés au développement durable ou aux filières vertes selon le type de sanction, Québec, 2010 à 2015</t>
  </si>
  <si>
    <r>
      <t>1. Inclut les programmes courts et les microprogrammes de 1</t>
    </r>
    <r>
      <rPr>
        <vertAlign val="superscript"/>
        <sz val="11"/>
        <color theme="1"/>
        <rFont val="Calibri"/>
        <family val="2"/>
        <scheme val="minor"/>
      </rPr>
      <t>er</t>
    </r>
    <r>
      <rPr>
        <sz val="11"/>
        <color theme="1"/>
        <rFont val="Calibri"/>
        <family val="2"/>
        <scheme val="minor"/>
      </rPr>
      <t xml:space="preserve"> cycle.</t>
    </r>
  </si>
  <si>
    <r>
      <t>2. Inclut le diplôme d’études supérieures spécialisées (DESS), les programmes courts et les microprogrammes de 2</t>
    </r>
    <r>
      <rPr>
        <vertAlign val="superscript"/>
        <sz val="11"/>
        <color theme="1"/>
        <rFont val="Calibri"/>
        <family val="2"/>
        <scheme val="minor"/>
      </rPr>
      <t>e</t>
    </r>
    <r>
      <rPr>
        <sz val="11"/>
        <color theme="1"/>
        <rFont val="Calibri"/>
        <family val="2"/>
        <scheme val="minor"/>
      </rPr>
      <t xml:space="preserve"> cycle.</t>
    </r>
  </si>
  <si>
    <t>Intensité énergétique (MJ/t-km)</t>
  </si>
  <si>
    <t>Intensité énergétique (MJ/p-km)</t>
  </si>
  <si>
    <t xml:space="preserve">  Camions légers</t>
  </si>
  <si>
    <t xml:space="preserve">  Camions moyens</t>
  </si>
  <si>
    <t xml:space="preserve">  Camions lourds</t>
  </si>
  <si>
    <t>Tonnes-kilomètres (millions)</t>
  </si>
  <si>
    <t>Consommation d’énergie du transport routier des marchandises (PJ)</t>
  </si>
  <si>
    <t>Camion moyen - Essence¹</t>
  </si>
  <si>
    <t>Camion moyen - Diesel²</t>
  </si>
  <si>
    <t>Camion lourd - Diesel</t>
  </si>
  <si>
    <t xml:space="preserve">     Indice (2006 = 100)</t>
  </si>
  <si>
    <t>Intensité énergétique - total (MJ/t-km)</t>
  </si>
  <si>
    <t xml:space="preserve">Programmes structurés à portée internationale, touchant le développement durable et ayant des dépenses importantes (plus de 50 000 $) 
</t>
  </si>
  <si>
    <t xml:space="preserve">Conférences internationales multilatérales auxquelles le Québec participe et qui impliquent un positionnement international du Québec
</t>
  </si>
  <si>
    <t>Missions du premier ministre, de ministres ou de sous-ministres</t>
  </si>
  <si>
    <t>Ententes, partenariats ou coopérations internationales conclus et signés</t>
  </si>
  <si>
    <t>Structure d'affaires</t>
  </si>
  <si>
    <t>05-02-2018</t>
  </si>
  <si>
    <t>Programme d’aide au développement du transport collectif (PADTC)</t>
  </si>
  <si>
    <t xml:space="preserve">Programme visant la réduction ou l’évitement des émissions de gaz à effet de serre par le développement du transport intermodal (PREGTI) </t>
  </si>
  <si>
    <r>
      <t>Tonnes Éq. CO</t>
    </r>
    <r>
      <rPr>
        <vertAlign val="subscript"/>
        <sz val="11"/>
        <color theme="1"/>
        <rFont val="Calibri"/>
        <family val="2"/>
        <scheme val="minor"/>
      </rPr>
      <t>2</t>
    </r>
  </si>
  <si>
    <t>Écocamionnage</t>
  </si>
  <si>
    <t>Roulez vert – volet Roulez électrique</t>
  </si>
  <si>
    <t>Programme d’aide à l’amélioration de l’efficacité du transport maritime, aérien et ferroviaire (PETMAF)</t>
  </si>
  <si>
    <t>Amphibiens - reptiles</t>
  </si>
  <si>
    <r>
      <t>Chauve-souris nordique, pipistrelle de l'Est</t>
    </r>
    <r>
      <rPr>
        <vertAlign val="superscript"/>
        <sz val="11"/>
        <color theme="1"/>
        <rFont val="Calibri"/>
        <family val="2"/>
        <scheme val="minor"/>
      </rPr>
      <t>1</t>
    </r>
    <r>
      <rPr>
        <sz val="11"/>
        <color theme="1"/>
        <rFont val="Calibri"/>
        <family val="2"/>
        <scheme val="minor"/>
      </rPr>
      <t xml:space="preserve"> et petite chauve-souris brune (un seul plan sera publié pour les trois espèces)</t>
    </r>
  </si>
  <si>
    <t>Espèces inscrites sur la Liste des espèces susceptibles d'être désignées comme menacées ou vulnérables.</t>
  </si>
  <si>
    <t>Vulnérable en 2001 et menacé en 2009.</t>
  </si>
  <si>
    <t>Abitibi-Témiscamingue et Nord-du-Québec</t>
  </si>
  <si>
    <t>Électricité</t>
  </si>
  <si>
    <t>Produits pétroliers</t>
  </si>
  <si>
    <r>
      <t>Tonnes de dioxyde de carbone équivalent (t CO</t>
    </r>
    <r>
      <rPr>
        <vertAlign val="subscript"/>
        <sz val="11"/>
        <color theme="1"/>
        <rFont val="Calibri"/>
        <family val="2"/>
        <scheme val="minor"/>
      </rPr>
      <t>2</t>
    </r>
    <r>
      <rPr>
        <sz val="11"/>
        <color theme="1"/>
        <rFont val="Calibri"/>
        <family val="2"/>
        <scheme val="minor"/>
      </rPr>
      <t xml:space="preserve"> éq.) </t>
    </r>
  </si>
  <si>
    <t>Programme d’efficacité énergétique et de conversion vers des énergies émettant moins de GES (ÉcoPerformance)</t>
  </si>
  <si>
    <t>Conversion et efficacité énergétique dans les bâtiments commerciaux et institutionnels (ÉcoPerformance)</t>
  </si>
  <si>
    <t>Programme de conversion de systèmes de chauffage dans le secteur résidentiel (Chauffez vert)</t>
  </si>
  <si>
    <t>Aide à l’installation d’équipements solaires opérationnels (ÉcoPerformance)</t>
  </si>
  <si>
    <t xml:space="preserve">Programme de traitement des matières organiques par biométhanisation et compostage. </t>
  </si>
  <si>
    <t>Soutien au développement des bioénergies (Biomasse forestière résiduelle)</t>
  </si>
  <si>
    <t>Compilation : ministère des Transports (MT).</t>
  </si>
  <si>
    <t xml:space="preserve">Sources : ministère des Transports, Transition énergétique Québec. </t>
  </si>
  <si>
    <t>Compilation : ministère de l’Environnement et de la Lutte contre les changements climatiques.</t>
  </si>
  <si>
    <t>n.d.</t>
  </si>
  <si>
    <t>Source : Statistique Canada, Indicateur de l'éducation au Canada: une perspective internationale (81-604-X), Tableau A.3.1, 11 déc. 2018.</t>
  </si>
  <si>
    <t>22-03-2019</t>
  </si>
  <si>
    <t xml:space="preserve">Cumulatif </t>
  </si>
  <si>
    <t>Dépenses</t>
  </si>
  <si>
    <t>Investissements</t>
  </si>
  <si>
    <t>M $</t>
  </si>
  <si>
    <t>Orientation 1 : Favoriser les transports électriques</t>
  </si>
  <si>
    <t>Orientation 2 : Développer la filière industrielle</t>
  </si>
  <si>
    <t>Orientation 3 : Créer un environnement favorable</t>
  </si>
  <si>
    <t xml:space="preserve">Répartition du cumulatif selon les orientations du Plan d’action en électrification des transports </t>
  </si>
  <si>
    <r>
      <t>2013</t>
    </r>
    <r>
      <rPr>
        <vertAlign val="superscript"/>
        <sz val="11"/>
        <rFont val="Calibri"/>
        <family val="2"/>
        <scheme val="minor"/>
      </rPr>
      <t>r</t>
    </r>
  </si>
  <si>
    <r>
      <t>2014</t>
    </r>
    <r>
      <rPr>
        <vertAlign val="superscript"/>
        <sz val="11"/>
        <rFont val="Calibri"/>
        <family val="2"/>
        <scheme val="minor"/>
      </rPr>
      <t>r</t>
    </r>
  </si>
  <si>
    <t xml:space="preserve">Compilation : Institut de la statistique du Québec et Transition énergétique Québec 
</t>
  </si>
  <si>
    <t>30-05-2019</t>
  </si>
  <si>
    <t>MRIF</t>
  </si>
  <si>
    <t>nd</t>
  </si>
  <si>
    <t>0-4 ans</t>
  </si>
  <si>
    <t>5-9 ans</t>
  </si>
  <si>
    <t>10-14 ans</t>
  </si>
  <si>
    <t>15-19 ans</t>
  </si>
  <si>
    <t>20-24 ans</t>
  </si>
  <si>
    <t>25-29 ans</t>
  </si>
  <si>
    <t>30-34 ans</t>
  </si>
  <si>
    <t>35-39 ans</t>
  </si>
  <si>
    <t>40-44 ans</t>
  </si>
  <si>
    <t>45-49 ans</t>
  </si>
  <si>
    <t>50-54 ans</t>
  </si>
  <si>
    <t>55-59 ans</t>
  </si>
  <si>
    <t>60-64 ans</t>
  </si>
  <si>
    <t>65-69 ans</t>
  </si>
  <si>
    <t>70-74 ans</t>
  </si>
  <si>
    <t>75-79 ans</t>
  </si>
  <si>
    <t>80-84 ans</t>
  </si>
  <si>
    <t>85 ans et plus</t>
  </si>
  <si>
    <t>Données manquantes</t>
  </si>
  <si>
    <t>Fumées, gaz, vapeurs, poussières, liquides</t>
  </si>
  <si>
    <t>Équipements de sport et de loisirs</t>
  </si>
  <si>
    <t>Proportion des diplômés des programmes de formation liés aux filières vertes et au développement durable qui occupent un emploi dans ces domaines</t>
  </si>
  <si>
    <r>
      <t>2012-2013</t>
    </r>
    <r>
      <rPr>
        <vertAlign val="superscript"/>
        <sz val="11"/>
        <color theme="1"/>
        <rFont val="Calibri"/>
        <family val="2"/>
        <scheme val="minor"/>
      </rPr>
      <t>r</t>
    </r>
  </si>
  <si>
    <r>
      <t>2013-2014</t>
    </r>
    <r>
      <rPr>
        <vertAlign val="superscript"/>
        <sz val="11"/>
        <color theme="1"/>
        <rFont val="Calibri"/>
        <family val="2"/>
        <scheme val="minor"/>
      </rPr>
      <t>r</t>
    </r>
  </si>
  <si>
    <r>
      <t>2014-2015</t>
    </r>
    <r>
      <rPr>
        <vertAlign val="superscript"/>
        <sz val="11"/>
        <color theme="1"/>
        <rFont val="Calibri"/>
        <family val="2"/>
        <scheme val="minor"/>
      </rPr>
      <t>r</t>
    </r>
  </si>
  <si>
    <r>
      <t>2015-2016</t>
    </r>
    <r>
      <rPr>
        <vertAlign val="superscript"/>
        <sz val="11"/>
        <color theme="1"/>
        <rFont val="Calibri"/>
        <family val="2"/>
        <scheme val="minor"/>
      </rPr>
      <t>r</t>
    </r>
  </si>
  <si>
    <r>
      <t>2016-2017</t>
    </r>
    <r>
      <rPr>
        <vertAlign val="superscript"/>
        <sz val="11"/>
        <color theme="1"/>
        <rFont val="Calibri"/>
        <family val="2"/>
        <scheme val="minor"/>
      </rPr>
      <t>r</t>
    </r>
  </si>
  <si>
    <t>Note : Données révisées de 2012-2013 à 2016-2017.</t>
  </si>
  <si>
    <t>Ö</t>
  </si>
  <si>
    <t>Nombre d'actions</t>
  </si>
  <si>
    <t>Défis</t>
  </si>
  <si>
    <t>27-07-2020</t>
  </si>
  <si>
    <t>Plateau de la Moyenne-et-Basse-Côte-Nord</t>
  </si>
  <si>
    <t>Massif du Labrador septentrional</t>
  </si>
  <si>
    <t>Plateau du Labrador central</t>
  </si>
  <si>
    <t>Selon le Cadre écologique de référence 2018 adapté aux aires protégées.</t>
  </si>
  <si>
    <t>RMR</t>
  </si>
  <si>
    <t>Sources : ministère de l’Énergie et des Ressources naturelles et ministère de l’Environnement et de la Lutte contre les changements climatiques.</t>
  </si>
  <si>
    <t>Compilation: ministère de l’Environnement et de la Lutte contre les changements climatiques.</t>
  </si>
  <si>
    <t>Source : ministère de l’Énergie et des Ressources naturelles.</t>
  </si>
  <si>
    <t>Compilation : ministère de l’Énergie et des Ressources naturelles.</t>
  </si>
  <si>
    <t>Sources : ministère des Transports, Centre de gestion de l'équipement roulant, Hydro-Québec, Investissement Québec, ministère de l'Économie et de l'Innovation, ministère de l'Éducation et de l'Enseignement supérieur, ministère de l'Environnement et de la Lutte contre les changements climatiques, ministère des Affaires municipales et de l’Habitation, Régie du bâtiment du Québec, Société de l'assurance automobile du Québec, Société québécoise des infrastructures, Transition énergétique Québec.</t>
  </si>
  <si>
    <t>Compilation : ministère des Transports.</t>
  </si>
  <si>
    <t>Source : Société d’assurance automobile du Québec.</t>
  </si>
  <si>
    <t>Source : ministère des Transports.</t>
  </si>
  <si>
    <t>Source : ministère de la Sécurité publique.</t>
  </si>
  <si>
    <t>Source : ministère de la Santé et des Services sociaux.</t>
  </si>
  <si>
    <t>Compilation : Institut national de santé publique du Québec.</t>
  </si>
  <si>
    <t>Source : Commission des normes, de l’équité, de la santé et de la sécurité du travail.</t>
  </si>
  <si>
    <t>Compilation : Commission des normes, de l’équité, de la santé et de la sécurité du travail.</t>
  </si>
  <si>
    <t xml:space="preserve">Source : ministère de l’Environnement et de la Lutte contre les changements climatiques, Ville de Montréal, Environnement et Changement climatique Canada : Banque de données de la qualité de l’air de SPHAIR).
</t>
  </si>
  <si>
    <t>Compilation : ministère de l’Environnement et de la Lutte contre les changements climatiques.</t>
  </si>
  <si>
    <t>Source : ministère de l’Environnement et de la Lutte contre les changements climatiques.</t>
  </si>
  <si>
    <r>
      <t xml:space="preserve">Source : Statistique Canada, </t>
    </r>
    <r>
      <rPr>
        <i/>
        <sz val="11"/>
        <rFont val="Calibri"/>
        <family val="2"/>
      </rPr>
      <t>Enquête sur la santé des collectivités canadiennes</t>
    </r>
    <r>
      <rPr>
        <sz val="11"/>
        <rFont val="Calibri"/>
        <family val="2"/>
      </rPr>
      <t>, fichier de microdonnées à grande diffusion. Adapté par l’Institut de la statistique du Québec.</t>
    </r>
  </si>
  <si>
    <t>Source : Société d'habitation du Québec.</t>
  </si>
  <si>
    <t>Compilation : Société d'habitation du Québec.</t>
  </si>
  <si>
    <t>Compilation : ministère du Travail, de l’Emploi et de la Solidarité sociale.</t>
  </si>
  <si>
    <t>Compilation : Institut de la statistique du Québec; ministère du Travail, de l’Emploi et de la Solidarité sociale.</t>
  </si>
  <si>
    <t>Compilation : ministère de l’Éducation et de l’Enseignement supérieur.</t>
  </si>
  <si>
    <t>Source : ministère du Travail, de l’Emploi et de la Solidarité sociale.</t>
  </si>
  <si>
    <t>Compilation : ministère du Travail, de l’Emploi et de la Solidarité sociale.</t>
  </si>
  <si>
    <t>Source : ministère des Forêts, de la Faune et des Parcs.</t>
  </si>
  <si>
    <t>Compilation : ministère des Forêts, de la Faune et des Parcs.</t>
  </si>
  <si>
    <t>Source : ministère de l'Environnement et de la Lutte contre les changements climatiques.</t>
  </si>
  <si>
    <t>Compilation : ministère de l'Environnement et de la Lutte contre les changements climatiques.</t>
  </si>
  <si>
    <t>Source: ministère de l'Éducation et de l'Enseignement supérieur.</t>
  </si>
  <si>
    <t>Compilation : Institut de la statistique du Québec et ministère de l'Éducation et de l'Enseignement supérieur.</t>
  </si>
  <si>
    <t>Source : ministère des Finances.</t>
  </si>
  <si>
    <t>Compilation : ministère des Finances.</t>
  </si>
  <si>
    <t>Source : Ministère des Relations internationales et de la Francophonie.</t>
  </si>
  <si>
    <r>
      <t xml:space="preserve">Source : ministère de la Culture et des Communications, </t>
    </r>
    <r>
      <rPr>
        <i/>
        <sz val="11"/>
        <rFont val="Calibri"/>
        <family val="2"/>
        <scheme val="minor"/>
      </rPr>
      <t>Enquête sur les pratiques culturelles au Québec</t>
    </r>
    <r>
      <rPr>
        <sz val="11"/>
        <rFont val="Calibri"/>
        <family val="2"/>
        <scheme val="minor"/>
      </rPr>
      <t xml:space="preserve"> 2009 et 2014</t>
    </r>
  </si>
  <si>
    <t>Compilation : Transition énergétique Québec. Données révisées.</t>
  </si>
  <si>
    <t>2019-2020</t>
  </si>
  <si>
    <t xml:space="preserve">Note : Les données sur les mesures d'écofiscalité pour 2017-2018 ne sont pas disponibles. Il est a noté qu'en 2018-2019, une des mesures d'écofiscalité s'est terminé le 31 mars 2019 et une seconde a été mise en place en fin d’année financière. </t>
  </si>
  <si>
    <t>Nombre de mesures d'écofiscalité, Québec, 2016-2017 à 2018-2019</t>
  </si>
  <si>
    <t>Proportion des diplômés de programmes professionnels du secondaire ciblés, qui occupent un emploi à temps plein lié à leur programme de formation, 2010 à 2017</t>
  </si>
  <si>
    <t>Proportion des diplômés de programmes techniques au collégial ciblés, qui occupent un emploi à temps plein lié à leur programme de formation, 2016 à 2018</t>
  </si>
  <si>
    <t>Proportion des diplômés de programmes universitaires ciblés, qui occupent un emploi à temps plein lié à leur programme de formation, selon l'ordre d'enseignement, 2017 à 2019</t>
  </si>
  <si>
    <t>18-11-2020</t>
  </si>
  <si>
    <t>Programme d’éducation à la citoyenneté mondiale (MRIF)</t>
  </si>
  <si>
    <t>Données révisées</t>
  </si>
  <si>
    <t>Prochaine donnée : 2020-2021.</t>
  </si>
  <si>
    <t>21-07-2021</t>
  </si>
  <si>
    <t>2020-2021</t>
  </si>
  <si>
    <t>27-09-2021</t>
  </si>
  <si>
    <t>Note : il peut arriver que la somme des données régionales dépasse le total provincial pour une même année de référence. Cela s’explique par la possibilité qu’une entreprise soit soutenue par plus d’une intervention dans la même année, notamment dans le cas d’entreprises situées dans les limites entre deux régions administratives et qui pourraient recevoir des services provenant des deux territoires.</t>
  </si>
  <si>
    <t>r : donnée révisée.</t>
  </si>
  <si>
    <r>
      <t>2016-2017</t>
    </r>
    <r>
      <rPr>
        <vertAlign val="superscript"/>
        <sz val="11"/>
        <rFont val="Calibri"/>
        <family val="2"/>
        <scheme val="minor"/>
      </rPr>
      <t>r</t>
    </r>
  </si>
  <si>
    <r>
      <t>2017-2018</t>
    </r>
    <r>
      <rPr>
        <vertAlign val="superscript"/>
        <sz val="11"/>
        <rFont val="Calibri"/>
        <family val="2"/>
        <scheme val="minor"/>
      </rPr>
      <t>r</t>
    </r>
  </si>
  <si>
    <r>
      <t>2018-2019</t>
    </r>
    <r>
      <rPr>
        <vertAlign val="superscript"/>
        <sz val="11"/>
        <rFont val="Calibri"/>
        <family val="2"/>
        <scheme val="minor"/>
      </rPr>
      <t>r</t>
    </r>
  </si>
  <si>
    <r>
      <t>2019-2020</t>
    </r>
    <r>
      <rPr>
        <vertAlign val="superscript"/>
        <sz val="11"/>
        <rFont val="Calibri"/>
        <family val="2"/>
        <scheme val="minor"/>
      </rPr>
      <t>r</t>
    </r>
  </si>
  <si>
    <t>Nombre d'organismes distincts</t>
  </si>
  <si>
    <r>
      <t xml:space="preserve">Nombre d'organismes </t>
    </r>
    <r>
      <rPr>
        <i/>
        <sz val="11"/>
        <color theme="1"/>
        <rFont val="Calibri"/>
        <family val="2"/>
        <scheme val="minor"/>
      </rPr>
      <t>distincts</t>
    </r>
  </si>
  <si>
    <t>MAMH-SHQ</t>
  </si>
  <si>
    <t>MEQ-E</t>
  </si>
  <si>
    <t>MEQ-LS</t>
  </si>
  <si>
    <t>Programme d'assistance financière à l'accessibilité aux camps de vacances (MEQ-LS)</t>
  </si>
  <si>
    <t>Programme d'assistance financière aux centres communautaires de loisirs (MEQ-LS)</t>
  </si>
  <si>
    <t>Programme de soutien financier à l'action communautaire auprès des familles (MF)</t>
  </si>
  <si>
    <t>Programme d'aide aux organismes communautaires (MAMH-SHQ)</t>
  </si>
  <si>
    <t>Mission globale (MEQ-E)</t>
  </si>
  <si>
    <t>Sources : ministère de la Culture et des Communications; ministère de l’Éducation; ministère de la Famille; ministère des Relations internationales et de la Francophonie; ministère de la Santé et des Services sociaux; ministère du Travail, de l’Emploi et de la Solidarité sociale – Secrétariat à l’action communautaire autonome et aux initiatives sociales; Société d’habitation du Québec.</t>
  </si>
  <si>
    <t>383</t>
  </si>
  <si>
    <t>r : Donnée révisée.</t>
  </si>
  <si>
    <t>Source : ministère de la Santé et des Services sociaux, extraction du 21 octobre 2021.</t>
  </si>
  <si>
    <t>Période 2010-2020</t>
  </si>
  <si>
    <t>06-12-2021</t>
  </si>
  <si>
    <t>31-03-2022</t>
  </si>
  <si>
    <t>2021-2022</t>
  </si>
  <si>
    <r>
      <t>2020-2021</t>
    </r>
    <r>
      <rPr>
        <vertAlign val="superscript"/>
        <sz val="11"/>
        <color theme="1"/>
        <rFont val="Calibri"/>
        <family val="2"/>
        <scheme val="minor"/>
      </rPr>
      <t>r</t>
    </r>
  </si>
  <si>
    <t>Véhicules légers non électriques</t>
  </si>
  <si>
    <t>Au 31 décembre de chaque année.</t>
  </si>
  <si>
    <t>15-07-2022</t>
  </si>
  <si>
    <t>Note : Données préliminaires : 2021.</t>
  </si>
  <si>
    <r>
      <t>2020-2021</t>
    </r>
    <r>
      <rPr>
        <vertAlign val="superscript"/>
        <sz val="11"/>
        <rFont val="Calibri"/>
        <family val="2"/>
        <scheme val="minor"/>
      </rPr>
      <t>r</t>
    </r>
  </si>
  <si>
    <t>Part des énergies renouvelables</t>
  </si>
  <si>
    <t>Énergies renouvelables</t>
  </si>
  <si>
    <t>14-10-2022</t>
  </si>
  <si>
    <t>Note : les données universitaires concernent l’École de technologie supérieure, École des hautes études commerciales de Montréal, université Mc Gill, École Polytechnique de Montréal, Télé-université, Institut national de la recherche scientifique, université de Montréal, université Laval, Université du Québec à Montréal et Université du Québec à Trois-Rivières.</t>
  </si>
  <si>
    <t>Qualité de l'air/climat</t>
  </si>
  <si>
    <t>Moblité durable</t>
  </si>
  <si>
    <t>Gestion des matières résiduelles</t>
  </si>
  <si>
    <t>Conservation de la biodiversité</t>
  </si>
  <si>
    <t>Gestion de l'eau</t>
  </si>
  <si>
    <t>Qualité de l'environnement</t>
  </si>
  <si>
    <t>08-12-2022</t>
  </si>
  <si>
    <t>Source : ministère de l'Environnement, de la Lutte contre les changements climatiques, de la Faune et des Parcs</t>
  </si>
  <si>
    <t>Compilation : ministère de l'Environnement, de la Lutte contre les changements climatiques, de la Faune et des Parcs</t>
  </si>
  <si>
    <t>Programmes incluant des critères d'écoconditionnalité</t>
  </si>
  <si>
    <t>Programmes dont l'objectif premier est environnemental</t>
  </si>
  <si>
    <t>Autres programmes écoresponsables</t>
  </si>
  <si>
    <t>Nombre de programmes de soutien financier durable, Québec, 2017-2018 à 2020-2021</t>
  </si>
  <si>
    <t>Proportion de programmes de soutien financier durable parmi l'ensemble des programmes d'aide financière</t>
  </si>
  <si>
    <t>Source : ministère des Ressources naturelles et des Forêts.</t>
  </si>
  <si>
    <t>Compilation : ministère des Ressources naturelles et des Forêts.</t>
  </si>
  <si>
    <t>Publication des plans de gestion des espèces fauniques prélevées d’intérêt, 2015-2022</t>
  </si>
  <si>
    <t>Source : ministère de l’Environnement, de la Lutte contre les changements climatiques, de la Faune et des Parcs.</t>
  </si>
  <si>
    <t>Compilation : ministère de l’Environnement, de la Lutte contre les changements climatiques, de la Faune et des Parcs.</t>
  </si>
  <si>
    <t>Note : Données révisées : 2006 à 2018.</t>
  </si>
  <si>
    <t>Données révisées : 2006 à 2018.</t>
  </si>
  <si>
    <t>Institut de la statistique du Québec, exploitation des données fiscales des particuliers de Revenu Québec et Estimations</t>
  </si>
  <si>
    <t>démographiques annuelles; Statistique Canada, Estimations démographiques annuelles (régions infraprovinciales, janvier 2022). Adapté par</t>
  </si>
  <si>
    <t>Sources : Institut de la statistique du Québec, exploitation des données fiscales des particuliers de Revenu Québec et Estimations démographiques annuelles; Statistique Canada, Estimations démographiques annuelles (régions infraprovinciales, janvier 2022). Adapté par l'Institut de la statistique du Québec.</t>
  </si>
  <si>
    <t>Sources : Statistique Canada, Enquête sur la dynamique du travail et du revenu, Fichier maître, 2010 à 2011 (données révisées pour faciliter la comparaison avec la période débutant en 2012); Enquête canadienne sur le revenu, Fichier maître, 2012 et suivante. Adapté par l’Institut de la statistique du Québec.</t>
  </si>
  <si>
    <t>$ 2020</t>
  </si>
  <si>
    <t>2. Population selon le découpage administratif de la Montérégie et de l’Estrie avant la publication du décret 961-2021 entré en vigueur le 28 juillet 2021. À cette date, les MRC de La haute-Yamaska et de Brome-Missisquoi ont changé de région administrative, passant de la Montérégie à l’Estrie.</t>
  </si>
  <si>
    <t>1.  À la CNESST, il n’existe pas de direction régionale de la Montérégie. Toutefois, aux fins de cet indicateur, les directions régionales de Longueuil, de Saint-Jean-sur-Richelieu, de Valleyfield, ainsi que de la Yamaska ont été regroupées.</t>
  </si>
  <si>
    <t>31-03-2023</t>
  </si>
  <si>
    <t>Soutien total aux organismes communautaires dans leur contribution à la lutte contre la pauvreté et l'exclusion sociale, Québec, 2015-2016 à 2020-2021</t>
  </si>
  <si>
    <t>Répartition des subventions octroyées selon les ministères et organismes contributeurs, Québec, 2020-2021</t>
  </si>
  <si>
    <t>MFA</t>
  </si>
  <si>
    <t>Saguenay - Lac-Saint-Jean</t>
  </si>
  <si>
    <t>Gaspésie - Îles-de-la-Madeleine</t>
  </si>
  <si>
    <t>Subvention moyenne accordée en soutien aux organismes communautaires dans leur mission globale selon le programme, Québec, 2020-2021</t>
  </si>
  <si>
    <t>Subventions octroyées et nombre d'organismes communautaires soutenus selon les régions administratives, Québec, 2020-2021</t>
  </si>
  <si>
    <t>Données révisées 2006 à 2018.
Les données sont présentées selon le découpage géographique et la dénomination au 31 décembre 2021, ainsi que selon les nouvelles limites territoriales des régions administratives entrées officiellement en vigueur le 28 juillet 2021 à la suite de la publication du décret 961-2021. À cette date, les MRC de La Haute-Yamaska et de Brome-Missisquoi ont changé de région administrative, passant de la Montérégie à l’Estrie.
Les localités de moins de 40 habitants sont exclues du calcul de l'indice. À compter de l’année de référence 2020, les localités qui n’ont pu maintenir une population de 40 habitants et plus tout au cours des différentes années couvertes par la période concernée par le TAAM quinquennal de la population sont également exclues de l’IVE. Pour cette raison, le TNO du Lac-Ministuk dans la région du Saguenay–Lac-Saint-Jean a été écarté du calcul de l’indice de 2020. Les données de Wendake, de Kahnawake, d'Akwesasne, de Kanesatake, de Doncaster et de Lac-Rapide ne sont pas incluses dans le présent tableau étant donné que ces réserves n'ont pas été recensées ou qu'elles n'ont été que partiellement dénombrées lors des recensements de la population. Pour des raisons de confidentialité, les communautés religieuses de Notre-Dame-des-Anges et de Saint-Benoît-du-Lac, qui ont un statut de municipalité, sont également exclues du tableau.</t>
  </si>
  <si>
    <t>Note : Données révisées 2006.
La région de Laval ne compte qu’une seule localité.
Les données sont présentées selon le découpage géographique et la dénomination au 31 décembre 2021, ainsi que selon les nouvelles limites territoriales des régions administratives entrées officiellement en vigueur le 28 juillet 2021 à la suite de la publication du décret 961-2021. À cette date, les MRC de La Haute-Yamaska et de Brome-Missisquoi ont changé de région administrative, passant de la Montérégie à l’Estrie.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</si>
</sst>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 * #,##0.00_)\ &quot;$&quot;_ ;_ * \(#,##0.00\)\ &quot;$&quot;_ ;_ * &quot;-&quot;??_)\ &quot;$&quot;_ ;_ @_ "/>
    <numFmt numFmtId="164" formatCode="_ * #,##0.00_)\ _$_ ;_ * \(#,##0.00\)\ _$_ ;_ * &quot;-&quot;??_)\ _$_ ;_ @_ "/>
    <numFmt numFmtId="165" formatCode="0.0"/>
    <numFmt numFmtId="166" formatCode="_ * #,##0_)\ _$_ ;_ * \(#,##0\)\ _$_ ;_ * &quot;-&quot;??_)\ _$_ ;_ @_ "/>
    <numFmt numFmtId="167" formatCode="#,##0.0"/>
    <numFmt numFmtId="168" formatCode="0.0%"/>
    <numFmt numFmtId="169" formatCode="_ * #,##0.0_)\ _$_ ;_ * \(#,##0.0\)\ _$_ ;_ * &quot;-&quot;??_)\ _$_ ;_ @_ "/>
    <numFmt numFmtId="170" formatCode="_-* #,##0\ _$_-;_-* #,##0\ _$\-;_-* &quot;-&quot;??\ _$_-;_-@_-"/>
    <numFmt numFmtId="171" formatCode="#\ ##0"/>
    <numFmt numFmtId="172" formatCode="#\ ##0.0"/>
    <numFmt numFmtId="173" formatCode="0.0_);\(0.0\)"/>
    <numFmt numFmtId="174" formatCode="0.000"/>
  </numFmts>
  <fonts count="80">
    <font>
      <sz val="11"/>
      <color theme="1"/>
      <name val="Calibri"/>
      <family val="2"/>
      <scheme val="minor"/>
    </font>
    <font>
      <sz val="11"/>
      <color theme="1"/>
      <name val="Calibri"/>
      <family val="2"/>
      <scheme val="minor"/>
    </font>
    <font>
      <sz val="10"/>
      <color theme="1"/>
      <name val="Times New Roman"/>
      <family val="1"/>
    </font>
    <font>
      <sz val="12"/>
      <color theme="1"/>
      <name val="Calibri"/>
      <family val="2"/>
    </font>
    <font>
      <sz val="10"/>
      <color theme="1"/>
      <name val="Calibri"/>
      <family val="2"/>
    </font>
    <font>
      <b/>
      <sz val="10"/>
      <color theme="1"/>
      <name val="Calibri"/>
      <family val="2"/>
    </font>
    <font>
      <b/>
      <sz val="16"/>
      <color rgb="FFBFD134"/>
      <name val="Calibri"/>
      <family val="2"/>
    </font>
    <font>
      <b/>
      <sz val="16"/>
      <color rgb="FF003300"/>
      <name val="Calibri"/>
      <family val="2"/>
    </font>
    <font>
      <b/>
      <sz val="14"/>
      <color rgb="FFBFD134"/>
      <name val="Calibri"/>
      <family val="2"/>
    </font>
    <font>
      <b/>
      <i/>
      <sz val="12"/>
      <color rgb="FF003300"/>
      <name val="Calibri"/>
      <family val="2"/>
    </font>
    <font>
      <b/>
      <i/>
      <sz val="14"/>
      <color rgb="FF003300"/>
      <name val="Calibri"/>
      <family val="2"/>
    </font>
    <font>
      <b/>
      <sz val="16"/>
      <color rgb="FF96BF54"/>
      <name val="Calibri"/>
      <family val="2"/>
    </font>
    <font>
      <b/>
      <sz val="14"/>
      <color rgb="FF83B042"/>
      <name val="Calibri"/>
      <family val="2"/>
    </font>
    <font>
      <b/>
      <sz val="16"/>
      <color rgb="FF6FA73F"/>
      <name val="Calibri"/>
      <family val="2"/>
    </font>
    <font>
      <b/>
      <sz val="14"/>
      <color rgb="FF6FA73F"/>
      <name val="Calibri"/>
      <family val="2"/>
    </font>
    <font>
      <b/>
      <sz val="16"/>
      <color rgb="FF009C58"/>
      <name val="Calibri"/>
      <family val="2"/>
    </font>
    <font>
      <b/>
      <sz val="14"/>
      <color rgb="FF049D58"/>
      <name val="Calibri"/>
      <family val="2"/>
    </font>
    <font>
      <b/>
      <sz val="16"/>
      <color rgb="FF389489"/>
      <name val="Calibri"/>
      <family val="2"/>
    </font>
    <font>
      <b/>
      <sz val="14"/>
      <color rgb="FF309487"/>
      <name val="Calibri"/>
      <family val="2"/>
    </font>
    <font>
      <b/>
      <sz val="16"/>
      <color rgb="FF008AA6"/>
      <name val="Calibri"/>
      <family val="2"/>
    </font>
    <font>
      <b/>
      <sz val="14"/>
      <color rgb="FF0089A5"/>
      <name val="Calibri"/>
      <family val="2"/>
    </font>
    <font>
      <b/>
      <sz val="16"/>
      <color rgb="FF007498"/>
      <name val="Calibri"/>
      <family val="2"/>
    </font>
    <font>
      <b/>
      <sz val="14"/>
      <color rgb="FF007597"/>
      <name val="Calibri"/>
      <family val="2"/>
    </font>
    <font>
      <b/>
      <sz val="16"/>
      <color rgb="FF003A52"/>
      <name val="Calibri"/>
      <family val="2"/>
    </font>
    <font>
      <b/>
      <sz val="14"/>
      <color rgb="FF023A54"/>
      <name val="Calibri"/>
      <family val="2"/>
    </font>
    <font>
      <u/>
      <sz val="11"/>
      <color theme="10"/>
      <name val="Calibri"/>
      <family val="2"/>
      <scheme val="minor"/>
    </font>
    <font>
      <b/>
      <sz val="18"/>
      <color theme="1"/>
      <name val="Arial"/>
      <family val="2"/>
    </font>
    <font>
      <sz val="10"/>
      <color theme="1"/>
      <name val="Arial"/>
      <family val="2"/>
    </font>
    <font>
      <b/>
      <sz val="16"/>
      <color theme="1"/>
      <name val="Arial"/>
      <family val="2"/>
    </font>
    <font>
      <b/>
      <sz val="14"/>
      <color theme="1"/>
      <name val="Arial"/>
      <family val="2"/>
    </font>
    <font>
      <b/>
      <sz val="10"/>
      <color theme="1"/>
      <name val="Arial"/>
      <family val="2"/>
    </font>
    <font>
      <sz val="10"/>
      <name val="Arial"/>
      <family val="2"/>
    </font>
    <font>
      <b/>
      <sz val="12"/>
      <name val="Arial"/>
      <family val="2"/>
    </font>
    <font>
      <sz val="12"/>
      <name val="Arial"/>
      <family val="2"/>
    </font>
    <font>
      <b/>
      <sz val="11"/>
      <name val="Arial"/>
      <family val="2"/>
    </font>
    <font>
      <sz val="8"/>
      <name val="Arial"/>
      <family val="2"/>
    </font>
    <font>
      <b/>
      <sz val="11"/>
      <color theme="1"/>
      <name val="Arial"/>
      <family val="2"/>
    </font>
    <font>
      <sz val="9"/>
      <name val="Arial"/>
      <family val="2"/>
    </font>
    <font>
      <sz val="11"/>
      <name val="Calibri"/>
      <family val="2"/>
      <scheme val="minor"/>
    </font>
    <font>
      <b/>
      <sz val="11"/>
      <color theme="1"/>
      <name val="Calibri"/>
      <family val="2"/>
      <scheme val="minor"/>
    </font>
    <font>
      <vertAlign val="subscript"/>
      <sz val="11"/>
      <color theme="1"/>
      <name val="Calibri"/>
      <family val="2"/>
      <scheme val="minor"/>
    </font>
    <font>
      <i/>
      <sz val="11"/>
      <color indexed="8"/>
      <name val="Calibri"/>
      <family val="2"/>
      <scheme val="minor"/>
    </font>
    <font>
      <sz val="11"/>
      <color indexed="8"/>
      <name val="Calibri"/>
      <family val="2"/>
      <scheme val="minor"/>
    </font>
    <font>
      <b/>
      <sz val="11"/>
      <name val="Calibri"/>
      <family val="2"/>
      <scheme val="minor"/>
    </font>
    <font>
      <vertAlign val="superscript"/>
      <sz val="11"/>
      <name val="Calibri"/>
      <family val="2"/>
      <scheme val="minor"/>
    </font>
    <font>
      <i/>
      <sz val="11"/>
      <name val="Calibri"/>
      <family val="2"/>
      <scheme val="minor"/>
    </font>
    <font>
      <b/>
      <sz val="11"/>
      <color theme="1"/>
      <name val="Calibri"/>
      <family val="2"/>
    </font>
    <font>
      <sz val="11"/>
      <color rgb="FF000000"/>
      <name val="Calibri"/>
      <family val="2"/>
      <scheme val="minor"/>
    </font>
    <font>
      <sz val="11"/>
      <name val="Calibri"/>
      <family val="2"/>
    </font>
    <font>
      <sz val="11"/>
      <color theme="1"/>
      <name val="Calibri"/>
      <family val="2"/>
    </font>
    <font>
      <sz val="11"/>
      <color rgb="FF000000"/>
      <name val="Calibri"/>
      <family val="2"/>
    </font>
    <font>
      <b/>
      <i/>
      <sz val="11"/>
      <color theme="1"/>
      <name val="Calibri"/>
      <family val="2"/>
    </font>
    <font>
      <vertAlign val="superscript"/>
      <sz val="11"/>
      <color theme="1"/>
      <name val="Calibri"/>
      <family val="2"/>
      <scheme val="minor"/>
    </font>
    <font>
      <sz val="7"/>
      <color theme="1"/>
      <name val="Calibri"/>
      <family val="2"/>
      <scheme val="minor"/>
    </font>
    <font>
      <sz val="9"/>
      <color theme="1"/>
      <name val="Arial"/>
      <family val="2"/>
    </font>
    <font>
      <sz val="9"/>
      <color rgb="FFFF0000"/>
      <name val="Arial"/>
      <family val="2"/>
    </font>
    <font>
      <b/>
      <sz val="10"/>
      <name val="Arial"/>
      <family val="2"/>
    </font>
    <font>
      <sz val="9.5"/>
      <name val="Arial"/>
      <family val="2"/>
    </font>
    <font>
      <sz val="10"/>
      <name val="Calibri"/>
      <family val="2"/>
      <scheme val="minor"/>
    </font>
    <font>
      <b/>
      <sz val="9"/>
      <name val="Arial"/>
      <family val="2"/>
    </font>
    <font>
      <sz val="8"/>
      <name val="Verdana"/>
      <family val="2"/>
    </font>
    <font>
      <sz val="10"/>
      <color indexed="63"/>
      <name val="Arial"/>
      <family val="2"/>
    </font>
    <font>
      <sz val="10"/>
      <name val="Times New Roman"/>
      <family val="1"/>
      <charset val="204"/>
    </font>
    <font>
      <sz val="10"/>
      <color indexed="8"/>
      <name val="Arial"/>
      <family val="2"/>
    </font>
    <font>
      <sz val="10"/>
      <color indexed="8"/>
      <name val="Arial"/>
      <family val="2"/>
    </font>
    <font>
      <b/>
      <vertAlign val="superscript"/>
      <sz val="11"/>
      <color theme="1"/>
      <name val="Arial"/>
      <family val="2"/>
    </font>
    <font>
      <i/>
      <sz val="11"/>
      <name val="Calibri"/>
      <family val="2"/>
    </font>
    <font>
      <b/>
      <i/>
      <sz val="11"/>
      <name val="Calibri"/>
      <family val="2"/>
      <scheme val="minor"/>
    </font>
    <font>
      <b/>
      <sz val="10"/>
      <color rgb="FF000000"/>
      <name val="Arial"/>
      <family val="2"/>
    </font>
    <font>
      <sz val="10"/>
      <color rgb="FF000000"/>
      <name val="Arial"/>
      <family val="2"/>
    </font>
    <font>
      <b/>
      <vertAlign val="superscript"/>
      <sz val="11"/>
      <color theme="1"/>
      <name val="Calibri"/>
      <family val="2"/>
      <scheme val="minor"/>
    </font>
    <font>
      <b/>
      <sz val="11"/>
      <color theme="1"/>
      <name val="Agency FB"/>
      <family val="2"/>
    </font>
    <font>
      <vertAlign val="superscript"/>
      <sz val="11"/>
      <color theme="1"/>
      <name val="Calibri"/>
      <family val="2"/>
    </font>
    <font>
      <sz val="10"/>
      <name val="MS Sans Serif"/>
    </font>
    <font>
      <b/>
      <sz val="11"/>
      <color rgb="FF000000"/>
      <name val="Calibri"/>
      <family val="2"/>
      <scheme val="minor"/>
    </font>
    <font>
      <sz val="10"/>
      <name val="Arial"/>
      <family val="2"/>
    </font>
    <font>
      <sz val="11"/>
      <color indexed="8"/>
      <name val="Calibri"/>
      <family val="2"/>
    </font>
    <font>
      <b/>
      <sz val="9"/>
      <color theme="1"/>
      <name val="Symbol"/>
      <family val="1"/>
      <charset val="2"/>
    </font>
    <font>
      <sz val="9.5"/>
      <color rgb="FF000000"/>
      <name val="Albany AMT"/>
    </font>
    <font>
      <i/>
      <sz val="11"/>
      <color theme="1"/>
      <name val="Calibri"/>
      <family val="2"/>
      <scheme val="minor"/>
    </font>
  </fonts>
  <fills count="1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1" tint="0.499984740745262"/>
        <bgColor indexed="64"/>
      </patternFill>
    </fill>
    <fill>
      <patternFill patternType="darkUp">
        <fgColor theme="0"/>
        <bgColor theme="0" tint="-0.24994659260841701"/>
      </patternFill>
    </fill>
    <fill>
      <patternFill patternType="solid">
        <fgColor theme="0" tint="-0.249977111117893"/>
        <bgColor theme="0" tint="-0.14996795556505021"/>
      </patternFill>
    </fill>
    <fill>
      <patternFill patternType="solid">
        <fgColor theme="0" tint="-0.249977111117893"/>
        <bgColor indexed="64"/>
      </patternFill>
    </fill>
    <fill>
      <patternFill patternType="darkUp">
        <fgColor theme="0"/>
        <bgColor theme="0" tint="-0.14996795556505021"/>
      </patternFill>
    </fill>
    <fill>
      <patternFill patternType="darkUp">
        <fgColor theme="1" tint="0.499984740745262"/>
        <bgColor theme="0" tint="-4.9989318521683403E-2"/>
      </patternFill>
    </fill>
    <fill>
      <patternFill patternType="darkUp">
        <fgColor theme="1" tint="0.499984740745262"/>
        <bgColor theme="0"/>
      </patternFill>
    </fill>
    <fill>
      <patternFill patternType="solid">
        <fgColor theme="0"/>
        <bgColor indexed="64"/>
      </patternFill>
    </fill>
    <fill>
      <patternFill patternType="solid">
        <fgColor indexed="65"/>
        <bgColor indexed="64"/>
      </patternFill>
    </fill>
    <fill>
      <patternFill patternType="solid">
        <fgColor rgb="FFFFFFFF"/>
        <bgColor indexed="64"/>
      </patternFill>
    </fill>
    <fill>
      <patternFill patternType="solid">
        <fgColor rgb="FFFFFFFF"/>
        <bgColor rgb="FF000000"/>
      </patternFill>
    </fill>
  </fills>
  <borders count="66">
    <border>
      <left/>
      <right/>
      <top/>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ck">
        <color theme="0" tint="-0.34998626667073579"/>
      </right>
      <top/>
      <bottom style="thin">
        <color indexed="64"/>
      </bottom>
      <diagonal/>
    </border>
    <border>
      <left style="thin">
        <color indexed="64"/>
      </left>
      <right/>
      <top style="thin">
        <color indexed="64"/>
      </top>
      <bottom style="thin">
        <color theme="0" tint="-0.34998626667073579"/>
      </bottom>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style="thick">
        <color theme="0" tint="-0.34998626667073579"/>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ck">
        <color theme="0" tint="-0.34998626667073579"/>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indexed="64"/>
      </left>
      <right style="thin">
        <color indexed="64"/>
      </right>
      <top style="thin">
        <color theme="0" tint="-0.14996795556505021"/>
      </top>
      <bottom style="thin">
        <color indexed="64"/>
      </bottom>
      <diagonal/>
    </border>
    <border>
      <left/>
      <right style="thick">
        <color theme="0" tint="-0.34998626667073579"/>
      </right>
      <top style="thin">
        <color indexed="64"/>
      </top>
      <bottom style="thin">
        <color indexed="64"/>
      </bottom>
      <diagonal/>
    </border>
    <border>
      <left/>
      <right/>
      <top/>
      <bottom style="thin">
        <color theme="4" tint="0.39997558519241921"/>
      </bottom>
      <diagonal/>
    </border>
    <border>
      <left/>
      <right/>
      <top style="thin">
        <color theme="4" tint="0.39997558519241921"/>
      </top>
      <bottom style="thin">
        <color indexed="64"/>
      </bottom>
      <diagonal/>
    </border>
    <border>
      <left/>
      <right style="thick">
        <color theme="0" tint="-0.34998626667073579"/>
      </right>
      <top style="thin">
        <color indexed="64"/>
      </top>
      <bottom style="thin">
        <color theme="0" tint="-0.34998626667073579"/>
      </bottom>
      <diagonal/>
    </border>
    <border>
      <left/>
      <right style="thick">
        <color theme="0" tint="-0.34998626667073579"/>
      </right>
      <top style="thin">
        <color theme="0" tint="-0.34998626667073579"/>
      </top>
      <bottom style="thin">
        <color theme="0" tint="-0.34998626667073579"/>
      </bottom>
      <diagonal/>
    </border>
    <border>
      <left/>
      <right style="thick">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ck">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indexed="64"/>
      </top>
      <bottom style="thin">
        <color indexed="64"/>
      </bottom>
      <diagonal/>
    </border>
    <border>
      <left/>
      <right/>
      <top style="thin">
        <color theme="1"/>
      </top>
      <bottom style="thin">
        <color auto="1"/>
      </bottom>
      <diagonal/>
    </border>
    <border>
      <left/>
      <right/>
      <top style="thin">
        <color indexed="64"/>
      </top>
      <bottom style="medium">
        <color indexed="64"/>
      </bottom>
      <diagonal/>
    </border>
    <border>
      <left/>
      <right/>
      <top style="thin">
        <color theme="0" tint="-0.34998626667073579"/>
      </top>
      <bottom style="thin">
        <color indexed="64"/>
      </bottom>
      <diagonal/>
    </border>
    <border>
      <left style="thick">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ck">
        <color theme="0" tint="-0.34998626667073579"/>
      </left>
      <right/>
      <top style="thin">
        <color indexed="64"/>
      </top>
      <bottom style="thin">
        <color theme="0" tint="-0.34998626667073579"/>
      </bottom>
      <diagonal/>
    </border>
    <border>
      <left style="thin">
        <color indexed="64"/>
      </left>
      <right style="thick">
        <color theme="0" tint="-0.34998626667073579"/>
      </right>
      <top style="thin">
        <color theme="0" tint="-0.34998626667073579"/>
      </top>
      <bottom style="thin">
        <color theme="0" tint="-0.34998626667073579"/>
      </bottom>
      <diagonal/>
    </border>
    <border>
      <left/>
      <right style="thin">
        <color indexed="64"/>
      </right>
      <top style="thin">
        <color indexed="64"/>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64"/>
      </bottom>
      <diagonal/>
    </border>
    <border>
      <left style="thin">
        <color indexed="22"/>
      </left>
      <right style="thin">
        <color indexed="22"/>
      </right>
      <top/>
      <bottom style="thin">
        <color indexed="22"/>
      </bottom>
      <diagonal/>
    </border>
    <border>
      <left style="thin">
        <color indexed="22"/>
      </left>
      <right/>
      <top/>
      <bottom style="thin">
        <color indexed="64"/>
      </bottom>
      <diagonal/>
    </border>
    <border>
      <left/>
      <right style="thin">
        <color indexed="64"/>
      </right>
      <top style="thin">
        <color indexed="64"/>
      </top>
      <bottom/>
      <diagonal/>
    </border>
    <border>
      <left style="thin">
        <color rgb="FFABABAB"/>
      </left>
      <right/>
      <top/>
      <bottom style="thin">
        <color auto="1"/>
      </bottom>
      <diagonal/>
    </border>
    <border>
      <left style="thin">
        <color theme="0" tint="-0.34998626667073579"/>
      </left>
      <right/>
      <top style="thin">
        <color indexed="64"/>
      </top>
      <bottom style="thin">
        <color theme="0" tint="-0.34998626667073579"/>
      </bottom>
      <diagonal/>
    </border>
    <border>
      <left style="thin">
        <color theme="0" tint="-0.34998626667073579"/>
      </left>
      <right/>
      <top/>
      <bottom/>
      <diagonal/>
    </border>
    <border>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bottom/>
      <diagonal/>
    </border>
    <border>
      <left/>
      <right/>
      <top style="thin">
        <color indexed="64"/>
      </top>
      <bottom style="thin">
        <color theme="0" tint="-0.34998626667073579"/>
      </bottom>
      <diagonal/>
    </border>
    <border>
      <left/>
      <right style="thin">
        <color theme="0" tint="-0.34998626667073579"/>
      </right>
      <top style="thin">
        <color indexed="64"/>
      </top>
      <bottom style="thin">
        <color indexed="64"/>
      </bottom>
      <diagonal/>
    </border>
    <border>
      <left/>
      <right style="thin">
        <color indexed="64"/>
      </right>
      <top style="thin">
        <color theme="0" tint="-0.34998626667073579"/>
      </top>
      <bottom style="thin">
        <color indexed="64"/>
      </bottom>
      <diagonal/>
    </border>
  </borders>
  <cellStyleXfs count="26">
    <xf numFmtId="0" fontId="0" fillId="0" borderId="0"/>
    <xf numFmtId="0" fontId="25" fillId="0" borderId="0" applyNumberFormat="0" applyFill="0" applyBorder="0" applyAlignment="0" applyProtection="0"/>
    <xf numFmtId="0" fontId="31" fillId="0" borderId="0"/>
    <xf numFmtId="164" fontId="1" fillId="0" borderId="0" applyFont="0" applyFill="0" applyBorder="0" applyAlignment="0" applyProtection="0"/>
    <xf numFmtId="9" fontId="1" fillId="0" borderId="0" applyFont="0" applyFill="0" applyBorder="0" applyAlignment="0" applyProtection="0"/>
    <xf numFmtId="0" fontId="31" fillId="0" borderId="0"/>
    <xf numFmtId="0" fontId="31" fillId="0" borderId="0">
      <alignment vertical="top"/>
    </xf>
    <xf numFmtId="10"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63" fillId="0" borderId="0"/>
    <xf numFmtId="0" fontId="64" fillId="0" borderId="0"/>
    <xf numFmtId="0" fontId="63" fillId="0" borderId="0"/>
    <xf numFmtId="0" fontId="63" fillId="0" borderId="0"/>
    <xf numFmtId="44" fontId="1" fillId="0" borderId="0" applyFont="0" applyFill="0" applyBorder="0" applyAlignment="0" applyProtection="0"/>
    <xf numFmtId="0" fontId="73" fillId="0" borderId="0"/>
    <xf numFmtId="0" fontId="63" fillId="0" borderId="0"/>
    <xf numFmtId="164" fontId="1" fillId="0" borderId="0" applyFont="0" applyFill="0" applyBorder="0" applyAlignment="0" applyProtection="0"/>
    <xf numFmtId="44" fontId="1" fillId="0" borderId="0" applyFont="0" applyFill="0" applyBorder="0" applyAlignment="0" applyProtection="0"/>
    <xf numFmtId="0" fontId="78" fillId="0" borderId="0"/>
  </cellStyleXfs>
  <cellXfs count="626">
    <xf numFmtId="0" fontId="0" fillId="0" borderId="0" xfId="0"/>
    <xf numFmtId="0" fontId="3" fillId="0" borderId="0" xfId="0" applyFont="1" applyAlignment="1">
      <alignment vertical="center"/>
    </xf>
    <xf numFmtId="0" fontId="2" fillId="0" borderId="0" xfId="0" applyFont="1" applyAlignment="1">
      <alignment vertical="center" wrapText="1"/>
    </xf>
    <xf numFmtId="0" fontId="5" fillId="0" borderId="0" xfId="0" applyFont="1" applyAlignment="1">
      <alignment horizontal="right" vertical="center" wrapText="1"/>
    </xf>
    <xf numFmtId="0" fontId="6" fillId="0" borderId="0" xfId="0" applyFont="1" applyAlignment="1">
      <alignment vertical="center" wrapText="1"/>
    </xf>
    <xf numFmtId="0" fontId="4" fillId="0" borderId="1" xfId="0" applyFont="1" applyBorder="1" applyAlignment="1">
      <alignment horizontal="right" vertical="center" wrapText="1"/>
    </xf>
    <xf numFmtId="0" fontId="11" fillId="0" borderId="0" xfId="0" applyFont="1" applyAlignment="1">
      <alignment vertical="center" wrapText="1"/>
    </xf>
    <xf numFmtId="0" fontId="4" fillId="0" borderId="5" xfId="0" applyFont="1" applyBorder="1" applyAlignment="1">
      <alignment vertical="center" wrapText="1"/>
    </xf>
    <xf numFmtId="0" fontId="4" fillId="0" borderId="3" xfId="0" applyFont="1" applyBorder="1" applyAlignment="1">
      <alignment horizontal="right" vertical="center" wrapText="1"/>
    </xf>
    <xf numFmtId="0" fontId="4" fillId="0" borderId="3" xfId="0" applyFont="1" applyBorder="1" applyAlignment="1">
      <alignment vertical="center" wrapText="1"/>
    </xf>
    <xf numFmtId="0" fontId="23" fillId="0" borderId="0" xfId="0" applyFont="1" applyAlignment="1">
      <alignment vertical="center" wrapText="1"/>
    </xf>
    <xf numFmtId="0" fontId="21" fillId="0" borderId="0" xfId="0" applyFont="1" applyAlignment="1">
      <alignment vertical="center" wrapText="1"/>
    </xf>
    <xf numFmtId="0" fontId="19" fillId="0" borderId="0" xfId="0" applyFont="1" applyAlignment="1">
      <alignment vertical="center" wrapText="1"/>
    </xf>
    <xf numFmtId="0" fontId="17" fillId="0" borderId="0" xfId="0" applyFont="1" applyAlignment="1">
      <alignment vertical="center" wrapText="1"/>
    </xf>
    <xf numFmtId="0" fontId="13" fillId="0" borderId="0" xfId="0" applyFont="1" applyAlignment="1">
      <alignment vertical="center" wrapText="1"/>
    </xf>
    <xf numFmtId="0" fontId="26" fillId="2" borderId="0" xfId="0" applyFont="1" applyFill="1"/>
    <xf numFmtId="0" fontId="27" fillId="2" borderId="0" xfId="0" applyFont="1" applyFill="1"/>
    <xf numFmtId="0" fontId="28" fillId="2" borderId="0" xfId="0" applyFont="1" applyFill="1" applyAlignment="1">
      <alignment horizontal="left"/>
    </xf>
    <xf numFmtId="0" fontId="5" fillId="0" borderId="6" xfId="0" applyFont="1" applyBorder="1" applyAlignment="1">
      <alignment horizontal="right" vertical="center" wrapText="1"/>
    </xf>
    <xf numFmtId="0" fontId="30" fillId="2" borderId="0" xfId="0" applyFont="1" applyFill="1" applyAlignment="1">
      <alignment horizontal="left" vertical="top" wrapText="1"/>
    </xf>
    <xf numFmtId="0" fontId="30" fillId="2" borderId="0" xfId="0" applyFont="1" applyFill="1" applyAlignment="1">
      <alignment horizontal="right" vertical="top" wrapText="1"/>
    </xf>
    <xf numFmtId="0" fontId="30" fillId="2" borderId="6" xfId="0" applyFont="1" applyFill="1" applyBorder="1" applyAlignment="1">
      <alignment vertical="top" wrapText="1"/>
    </xf>
    <xf numFmtId="0" fontId="4" fillId="0" borderId="0" xfId="0" applyFont="1" applyAlignment="1">
      <alignment horizontal="right" vertical="center" wrapText="1"/>
    </xf>
    <xf numFmtId="0" fontId="0" fillId="0" borderId="0" xfId="0" applyAlignment="1">
      <alignment vertical="top" wrapText="1"/>
    </xf>
    <xf numFmtId="0" fontId="4" fillId="0" borderId="0" xfId="0" applyFont="1" applyAlignment="1">
      <alignment vertical="center" wrapText="1"/>
    </xf>
    <xf numFmtId="0" fontId="4" fillId="0" borderId="0" xfId="0" applyFont="1"/>
    <xf numFmtId="14" fontId="4" fillId="0" borderId="0" xfId="0" applyNumberFormat="1" applyFont="1" applyAlignment="1">
      <alignment horizontal="right" vertical="center" wrapText="1"/>
    </xf>
    <xf numFmtId="0" fontId="1" fillId="0" borderId="0" xfId="0" applyFont="1" applyAlignment="1">
      <alignment vertical="top" wrapText="1"/>
    </xf>
    <xf numFmtId="0" fontId="0" fillId="0" borderId="3" xfId="1" applyFont="1" applyBorder="1" applyAlignment="1">
      <alignment vertical="center" wrapText="1"/>
    </xf>
    <xf numFmtId="0" fontId="0" fillId="0" borderId="1" xfId="1" applyFont="1" applyBorder="1" applyAlignment="1">
      <alignment vertical="center" wrapText="1"/>
    </xf>
    <xf numFmtId="0" fontId="0" fillId="0" borderId="2" xfId="1" applyFont="1" applyBorder="1" applyAlignment="1">
      <alignment vertical="center" wrapText="1"/>
    </xf>
    <xf numFmtId="0" fontId="32" fillId="0" borderId="0" xfId="2" applyFont="1"/>
    <xf numFmtId="0" fontId="31" fillId="0" borderId="0" xfId="2"/>
    <xf numFmtId="0" fontId="33" fillId="0" borderId="0" xfId="2" applyFont="1"/>
    <xf numFmtId="0" fontId="34" fillId="0" borderId="0" xfId="2" applyFont="1" applyAlignment="1">
      <alignment wrapText="1"/>
    </xf>
    <xf numFmtId="0" fontId="33" fillId="0" borderId="0" xfId="2" applyFont="1" applyAlignment="1">
      <alignment vertical="top" wrapText="1"/>
    </xf>
    <xf numFmtId="0" fontId="34" fillId="0" borderId="0" xfId="2" applyFont="1" applyAlignment="1">
      <alignment horizontal="left" wrapText="1"/>
    </xf>
    <xf numFmtId="165" fontId="31" fillId="0" borderId="0" xfId="2" applyNumberFormat="1" applyAlignment="1">
      <alignment horizontal="right"/>
    </xf>
    <xf numFmtId="0" fontId="31" fillId="0" borderId="0" xfId="2" applyAlignment="1">
      <alignment wrapText="1"/>
    </xf>
    <xf numFmtId="0" fontId="35" fillId="0" borderId="0" xfId="2" applyFont="1" applyAlignment="1">
      <alignment wrapText="1"/>
    </xf>
    <xf numFmtId="0" fontId="34" fillId="0" borderId="0" xfId="2" applyFont="1" applyAlignment="1">
      <alignment vertical="top" wrapText="1"/>
    </xf>
    <xf numFmtId="165" fontId="31" fillId="0" borderId="0" xfId="2" applyNumberFormat="1"/>
    <xf numFmtId="0" fontId="33" fillId="0" borderId="0" xfId="2" applyFont="1" applyAlignment="1">
      <alignment horizontal="left" vertical="top"/>
    </xf>
    <xf numFmtId="165" fontId="33" fillId="0" borderId="0" xfId="2" applyNumberFormat="1" applyFont="1" applyAlignment="1">
      <alignment vertical="top"/>
    </xf>
    <xf numFmtId="165" fontId="31" fillId="0" borderId="0" xfId="2" applyNumberFormat="1" applyAlignment="1">
      <alignment vertical="top" wrapText="1"/>
    </xf>
    <xf numFmtId="165" fontId="31" fillId="0" borderId="0" xfId="2" applyNumberFormat="1" applyAlignment="1">
      <alignment wrapText="1"/>
    </xf>
    <xf numFmtId="0" fontId="30" fillId="0" borderId="0" xfId="0" applyFont="1"/>
    <xf numFmtId="0" fontId="36" fillId="0" borderId="0" xfId="0" applyFont="1"/>
    <xf numFmtId="14" fontId="4" fillId="0" borderId="0" xfId="0" applyNumberFormat="1" applyFont="1" applyAlignment="1">
      <alignment vertical="center" wrapText="1"/>
    </xf>
    <xf numFmtId="165" fontId="0" fillId="0" borderId="0" xfId="0" applyNumberFormat="1"/>
    <xf numFmtId="0" fontId="37" fillId="0" borderId="0" xfId="0" applyFont="1" applyAlignment="1">
      <alignment horizontal="right" wrapText="1"/>
    </xf>
    <xf numFmtId="0" fontId="37" fillId="0" borderId="0" xfId="0" applyFont="1"/>
    <xf numFmtId="0" fontId="38" fillId="0" borderId="0" xfId="0" applyFont="1"/>
    <xf numFmtId="0" fontId="37" fillId="0" borderId="0" xfId="0" applyFont="1" applyAlignment="1">
      <alignment horizontal="left"/>
    </xf>
    <xf numFmtId="0" fontId="39" fillId="0" borderId="0" xfId="0" applyFont="1"/>
    <xf numFmtId="0" fontId="38" fillId="0" borderId="0" xfId="0" applyFont="1" applyAlignment="1">
      <alignment horizontal="left"/>
    </xf>
    <xf numFmtId="0" fontId="0" fillId="0" borderId="6" xfId="0" applyBorder="1"/>
    <xf numFmtId="167" fontId="0" fillId="0" borderId="0" xfId="0" applyNumberFormat="1"/>
    <xf numFmtId="167" fontId="0" fillId="0" borderId="6" xfId="0" applyNumberFormat="1" applyBorder="1"/>
    <xf numFmtId="167" fontId="43" fillId="0" borderId="0" xfId="0" applyNumberFormat="1" applyFont="1"/>
    <xf numFmtId="3" fontId="38" fillId="0" borderId="0" xfId="0" applyNumberFormat="1" applyFont="1"/>
    <xf numFmtId="165" fontId="0" fillId="0" borderId="6" xfId="0" applyNumberFormat="1" applyBorder="1"/>
    <xf numFmtId="0" fontId="38" fillId="0" borderId="0" xfId="0" applyFont="1" applyAlignment="1">
      <alignment horizontal="right" vertical="top" wrapText="1"/>
    </xf>
    <xf numFmtId="1" fontId="38" fillId="0" borderId="0" xfId="0" applyNumberFormat="1" applyFont="1"/>
    <xf numFmtId="0" fontId="38" fillId="0" borderId="0" xfId="0" applyFont="1" applyAlignment="1">
      <alignment horizontal="right"/>
    </xf>
    <xf numFmtId="0" fontId="38" fillId="0" borderId="6" xfId="0" applyFont="1" applyBorder="1" applyAlignment="1">
      <alignment horizontal="right"/>
    </xf>
    <xf numFmtId="1" fontId="38" fillId="0" borderId="6" xfId="0" applyNumberFormat="1" applyFont="1" applyBorder="1"/>
    <xf numFmtId="0" fontId="46" fillId="0" borderId="0" xfId="0" applyFont="1"/>
    <xf numFmtId="0" fontId="38" fillId="0" borderId="0" xfId="0" applyFont="1" applyAlignment="1">
      <alignment vertical="center"/>
    </xf>
    <xf numFmtId="0" fontId="38" fillId="0" borderId="6" xfId="0" applyFont="1" applyBorder="1" applyAlignment="1">
      <alignment vertical="center"/>
    </xf>
    <xf numFmtId="1" fontId="38" fillId="0" borderId="0" xfId="0" applyNumberFormat="1" applyFont="1" applyAlignment="1">
      <alignment horizontal="right"/>
    </xf>
    <xf numFmtId="0" fontId="0" fillId="0" borderId="0" xfId="0" applyAlignment="1">
      <alignment horizontal="left" vertical="top"/>
    </xf>
    <xf numFmtId="0" fontId="38" fillId="0" borderId="0" xfId="0" applyFont="1" applyAlignment="1">
      <alignment horizontal="left" vertical="top"/>
    </xf>
    <xf numFmtId="3" fontId="38" fillId="0" borderId="0" xfId="0" applyNumberFormat="1" applyFont="1" applyAlignment="1">
      <alignment horizontal="right"/>
    </xf>
    <xf numFmtId="166" fontId="1" fillId="0" borderId="0" xfId="3" applyNumberFormat="1" applyFont="1" applyBorder="1" applyAlignment="1">
      <alignment horizontal="right"/>
    </xf>
    <xf numFmtId="0" fontId="38" fillId="0" borderId="6" xfId="0" applyFont="1" applyBorder="1"/>
    <xf numFmtId="0" fontId="38" fillId="0" borderId="6" xfId="0" applyFont="1" applyBorder="1" applyAlignment="1">
      <alignment horizontal="left"/>
    </xf>
    <xf numFmtId="0" fontId="0" fillId="0" borderId="0" xfId="0" applyAlignment="1">
      <alignment horizontal="left"/>
    </xf>
    <xf numFmtId="0" fontId="30" fillId="0" borderId="0" xfId="0" applyFont="1" applyAlignment="1">
      <alignment horizontal="left"/>
    </xf>
    <xf numFmtId="0" fontId="36" fillId="0" borderId="0" xfId="0" applyFont="1" applyAlignment="1">
      <alignment horizontal="left"/>
    </xf>
    <xf numFmtId="3" fontId="38" fillId="0" borderId="0" xfId="0" applyNumberFormat="1" applyFont="1" applyAlignment="1">
      <alignment horizontal="left"/>
    </xf>
    <xf numFmtId="3" fontId="0" fillId="0" borderId="6" xfId="0" applyNumberFormat="1" applyBorder="1"/>
    <xf numFmtId="3" fontId="0" fillId="0" borderId="0" xfId="0" applyNumberFormat="1" applyAlignment="1">
      <alignment vertical="top"/>
    </xf>
    <xf numFmtId="3" fontId="0" fillId="0" borderId="6" xfId="0" applyNumberFormat="1" applyBorder="1" applyAlignment="1">
      <alignment vertical="top"/>
    </xf>
    <xf numFmtId="0" fontId="0" fillId="0" borderId="0" xfId="0" applyAlignment="1">
      <alignment vertical="top"/>
    </xf>
    <xf numFmtId="166" fontId="1" fillId="0" borderId="0" xfId="3" applyNumberFormat="1" applyFont="1" applyAlignment="1">
      <alignment horizontal="right" vertical="top"/>
    </xf>
    <xf numFmtId="166" fontId="1" fillId="0" borderId="0" xfId="3" applyNumberFormat="1" applyFont="1" applyBorder="1" applyAlignment="1">
      <alignment horizontal="right" vertical="top"/>
    </xf>
    <xf numFmtId="166" fontId="1" fillId="0" borderId="6" xfId="3" applyNumberFormat="1" applyFont="1" applyBorder="1" applyAlignment="1">
      <alignment horizontal="right" vertical="top"/>
    </xf>
    <xf numFmtId="0" fontId="0" fillId="0" borderId="0" xfId="0" applyAlignment="1">
      <alignment vertical="center"/>
    </xf>
    <xf numFmtId="3" fontId="0" fillId="0" borderId="0" xfId="0" applyNumberFormat="1" applyAlignment="1">
      <alignment horizontal="right"/>
    </xf>
    <xf numFmtId="0" fontId="38" fillId="0" borderId="9" xfId="0" applyFont="1" applyBorder="1" applyAlignment="1">
      <alignment horizontal="left"/>
    </xf>
    <xf numFmtId="0" fontId="0" fillId="0" borderId="6" xfId="0" applyBorder="1" applyAlignment="1">
      <alignment vertical="center"/>
    </xf>
    <xf numFmtId="0" fontId="0" fillId="0" borderId="6" xfId="0" applyBorder="1" applyAlignment="1">
      <alignment vertical="center" wrapText="1"/>
    </xf>
    <xf numFmtId="3" fontId="0" fillId="0" borderId="6" xfId="0" applyNumberFormat="1" applyBorder="1" applyAlignment="1">
      <alignment horizontal="right" vertical="top"/>
    </xf>
    <xf numFmtId="3" fontId="38" fillId="0" borderId="6" xfId="0" applyNumberFormat="1" applyFont="1" applyBorder="1"/>
    <xf numFmtId="49" fontId="38" fillId="0" borderId="0" xfId="0" applyNumberFormat="1" applyFont="1" applyAlignment="1">
      <alignment vertical="center" wrapText="1" readingOrder="1"/>
    </xf>
    <xf numFmtId="49" fontId="38" fillId="0" borderId="0" xfId="0" applyNumberFormat="1" applyFont="1" applyAlignment="1">
      <alignment horizontal="left" vertical="center" wrapText="1" readingOrder="1"/>
    </xf>
    <xf numFmtId="0" fontId="0" fillId="0" borderId="6" xfId="0" applyBorder="1" applyAlignment="1">
      <alignment horizontal="center"/>
    </xf>
    <xf numFmtId="0" fontId="48" fillId="0" borderId="0" xfId="0" applyFont="1" applyAlignment="1">
      <alignment horizontal="left" vertical="top"/>
    </xf>
    <xf numFmtId="0" fontId="48" fillId="0" borderId="0" xfId="0" applyFont="1" applyAlignment="1">
      <alignment horizontal="left" vertical="center"/>
    </xf>
    <xf numFmtId="0" fontId="0" fillId="0" borderId="6" xfId="0" applyBorder="1" applyAlignment="1">
      <alignment horizontal="left"/>
    </xf>
    <xf numFmtId="0" fontId="0" fillId="0" borderId="0" xfId="0" applyAlignment="1">
      <alignment horizontal="right"/>
    </xf>
    <xf numFmtId="0" fontId="49" fillId="0" borderId="6" xfId="0" applyFont="1" applyBorder="1"/>
    <xf numFmtId="0" fontId="49" fillId="0" borderId="0" xfId="0" applyFont="1"/>
    <xf numFmtId="0" fontId="49" fillId="0" borderId="0" xfId="0" applyFont="1" applyAlignment="1">
      <alignment horizontal="left" indent="1"/>
    </xf>
    <xf numFmtId="169" fontId="49" fillId="0" borderId="0" xfId="3" applyNumberFormat="1" applyFont="1" applyFill="1" applyBorder="1" applyAlignment="1">
      <alignment horizontal="left"/>
    </xf>
    <xf numFmtId="166" fontId="49" fillId="0" borderId="0" xfId="3" applyNumberFormat="1" applyFont="1" applyFill="1" applyBorder="1" applyAlignment="1">
      <alignment horizontal="left"/>
    </xf>
    <xf numFmtId="166" fontId="49" fillId="0" borderId="0" xfId="3" applyNumberFormat="1" applyFont="1" applyFill="1" applyBorder="1" applyAlignment="1">
      <alignment horizontal="right"/>
    </xf>
    <xf numFmtId="0" fontId="49" fillId="0" borderId="0" xfId="0" applyFont="1" applyAlignment="1">
      <alignment wrapText="1"/>
    </xf>
    <xf numFmtId="0" fontId="49" fillId="0" borderId="6" xfId="0" applyFont="1" applyBorder="1" applyAlignment="1">
      <alignment wrapText="1"/>
    </xf>
    <xf numFmtId="169" fontId="49" fillId="0" borderId="6" xfId="3" applyNumberFormat="1" applyFont="1" applyFill="1" applyBorder="1" applyAlignment="1">
      <alignment horizontal="left"/>
    </xf>
    <xf numFmtId="166" fontId="49" fillId="0" borderId="0" xfId="3" applyNumberFormat="1" applyFont="1" applyFill="1" applyBorder="1" applyAlignment="1">
      <alignment horizontal="left" indent="1"/>
    </xf>
    <xf numFmtId="166" fontId="0" fillId="0" borderId="6" xfId="3" applyNumberFormat="1" applyFont="1" applyBorder="1"/>
    <xf numFmtId="0" fontId="38" fillId="0" borderId="0" xfId="0" applyFont="1" applyAlignment="1">
      <alignment horizontal="left" vertical="center" wrapText="1"/>
    </xf>
    <xf numFmtId="0" fontId="39" fillId="0" borderId="6" xfId="0" applyFont="1" applyBorder="1" applyAlignment="1">
      <alignment horizontal="left" vertical="top"/>
    </xf>
    <xf numFmtId="3" fontId="0" fillId="0" borderId="0" xfId="0" applyNumberFormat="1"/>
    <xf numFmtId="3" fontId="0" fillId="0" borderId="0" xfId="0" applyNumberFormat="1" applyAlignment="1">
      <alignment vertical="center"/>
    </xf>
    <xf numFmtId="0" fontId="38" fillId="0" borderId="0" xfId="5" applyFont="1"/>
    <xf numFmtId="3" fontId="38" fillId="0" borderId="0" xfId="5" applyNumberFormat="1" applyFont="1"/>
    <xf numFmtId="3" fontId="42" fillId="0" borderId="0" xfId="5" applyNumberFormat="1" applyFont="1"/>
    <xf numFmtId="0" fontId="43" fillId="0" borderId="0" xfId="0" applyFont="1"/>
    <xf numFmtId="165" fontId="38" fillId="0" borderId="0" xfId="0" applyNumberFormat="1" applyFont="1"/>
    <xf numFmtId="165" fontId="38" fillId="0" borderId="6" xfId="0" applyNumberFormat="1" applyFont="1" applyBorder="1"/>
    <xf numFmtId="0" fontId="38" fillId="0" borderId="0" xfId="0" applyFont="1" applyAlignment="1">
      <alignment horizontal="right" vertical="center" wrapText="1" readingOrder="1"/>
    </xf>
    <xf numFmtId="49" fontId="38" fillId="0" borderId="0" xfId="0" applyNumberFormat="1" applyFont="1" applyAlignment="1">
      <alignment horizontal="right" vertical="center" wrapText="1" readingOrder="1"/>
    </xf>
    <xf numFmtId="0" fontId="0" fillId="0" borderId="6" xfId="0" applyBorder="1" applyAlignment="1">
      <alignment horizontal="right"/>
    </xf>
    <xf numFmtId="168" fontId="0" fillId="0" borderId="0" xfId="4" applyNumberFormat="1" applyFont="1" applyBorder="1"/>
    <xf numFmtId="0" fontId="47" fillId="0" borderId="0" xfId="0" applyFont="1" applyAlignment="1">
      <alignment horizontal="left" vertical="top" wrapText="1"/>
    </xf>
    <xf numFmtId="0" fontId="47" fillId="0" borderId="6" xfId="0" applyFont="1" applyBorder="1" applyAlignment="1">
      <alignment horizontal="left" vertical="top" wrapText="1"/>
    </xf>
    <xf numFmtId="3" fontId="1" fillId="0" borderId="0" xfId="3" applyNumberFormat="1" applyFont="1" applyFill="1" applyBorder="1" applyAlignment="1">
      <alignment vertical="top"/>
    </xf>
    <xf numFmtId="165" fontId="33" fillId="0" borderId="0" xfId="2" applyNumberFormat="1" applyFont="1" applyAlignment="1">
      <alignment wrapText="1"/>
    </xf>
    <xf numFmtId="0" fontId="0" fillId="0" borderId="6" xfId="0" applyBorder="1" applyAlignment="1">
      <alignment horizontal="right" vertical="top"/>
    </xf>
    <xf numFmtId="0" fontId="0" fillId="0" borderId="6" xfId="0" applyBorder="1" applyAlignment="1">
      <alignment horizontal="right" vertical="top" wrapText="1"/>
    </xf>
    <xf numFmtId="0" fontId="0" fillId="0" borderId="13" xfId="0" applyBorder="1" applyAlignment="1">
      <alignment horizontal="right" vertical="top"/>
    </xf>
    <xf numFmtId="0" fontId="0" fillId="0" borderId="10" xfId="0" applyBorder="1" applyAlignment="1">
      <alignment horizontal="right" wrapText="1"/>
    </xf>
    <xf numFmtId="165" fontId="38" fillId="0" borderId="0" xfId="0" applyNumberFormat="1" applyFont="1" applyAlignment="1">
      <alignment horizontal="right" vertical="center" wrapText="1"/>
    </xf>
    <xf numFmtId="165" fontId="0" fillId="0" borderId="0" xfId="0" applyNumberFormat="1" applyAlignment="1">
      <alignment horizontal="right"/>
    </xf>
    <xf numFmtId="165" fontId="38" fillId="0" borderId="14" xfId="0" applyNumberFormat="1" applyFont="1" applyBorder="1" applyAlignment="1">
      <alignment horizontal="right" vertical="center" wrapText="1"/>
    </xf>
    <xf numFmtId="165" fontId="0" fillId="0" borderId="11" xfId="0" applyNumberFormat="1" applyBorder="1" applyAlignment="1">
      <alignment horizontal="right"/>
    </xf>
    <xf numFmtId="165" fontId="0" fillId="0" borderId="8" xfId="0" applyNumberFormat="1" applyBorder="1" applyAlignment="1">
      <alignment horizontal="right"/>
    </xf>
    <xf numFmtId="165" fontId="38" fillId="0" borderId="9" xfId="0" applyNumberFormat="1" applyFont="1" applyBorder="1" applyAlignment="1">
      <alignment horizontal="right" vertical="center" wrapText="1"/>
    </xf>
    <xf numFmtId="165" fontId="0" fillId="0" borderId="9" xfId="0" applyNumberFormat="1" applyBorder="1" applyAlignment="1">
      <alignment horizontal="right"/>
    </xf>
    <xf numFmtId="165" fontId="43" fillId="0" borderId="6" xfId="0" applyNumberFormat="1" applyFont="1" applyBorder="1" applyAlignment="1">
      <alignment horizontal="right" vertical="center" wrapText="1"/>
    </xf>
    <xf numFmtId="165" fontId="39" fillId="0" borderId="6" xfId="0" applyNumberFormat="1" applyFont="1" applyBorder="1" applyAlignment="1">
      <alignment horizontal="right"/>
    </xf>
    <xf numFmtId="165" fontId="39" fillId="0" borderId="13" xfId="0" applyNumberFormat="1" applyFont="1" applyBorder="1" applyAlignment="1">
      <alignment horizontal="right"/>
    </xf>
    <xf numFmtId="165" fontId="39" fillId="0" borderId="10" xfId="0" applyNumberFormat="1" applyFont="1" applyBorder="1" applyAlignment="1">
      <alignment horizontal="right"/>
    </xf>
    <xf numFmtId="0" fontId="0" fillId="0" borderId="0" xfId="0" applyAlignment="1">
      <alignment horizontal="right" wrapText="1"/>
    </xf>
    <xf numFmtId="0" fontId="0" fillId="0" borderId="0" xfId="0" applyAlignment="1">
      <alignment horizontal="right" vertical="top" wrapText="1"/>
    </xf>
    <xf numFmtId="0" fontId="0" fillId="0" borderId="7" xfId="0" applyBorder="1" applyAlignment="1">
      <alignment horizontal="right"/>
    </xf>
    <xf numFmtId="0" fontId="0" fillId="0" borderId="0" xfId="0" applyAlignment="1">
      <alignment horizontal="left" vertical="top" wrapText="1"/>
    </xf>
    <xf numFmtId="0" fontId="0" fillId="0" borderId="7" xfId="0" applyBorder="1" applyAlignment="1">
      <alignment horizontal="left" vertical="top" wrapText="1"/>
    </xf>
    <xf numFmtId="0" fontId="0" fillId="0" borderId="12" xfId="0" applyBorder="1" applyAlignment="1">
      <alignment horizontal="left" vertical="top" wrapText="1"/>
    </xf>
    <xf numFmtId="0" fontId="53" fillId="0" borderId="0" xfId="0" applyFont="1"/>
    <xf numFmtId="0" fontId="54" fillId="0" borderId="16" xfId="0" applyFont="1" applyBorder="1" applyAlignment="1">
      <alignment horizontal="left" vertical="top" wrapText="1"/>
    </xf>
    <xf numFmtId="0" fontId="55" fillId="0" borderId="16" xfId="0" applyFont="1" applyBorder="1" applyAlignment="1">
      <alignment horizontal="left" vertical="top" wrapText="1"/>
    </xf>
    <xf numFmtId="0" fontId="56" fillId="0" borderId="0" xfId="6" applyFont="1" applyAlignment="1"/>
    <xf numFmtId="0" fontId="31" fillId="0" borderId="0" xfId="6" applyAlignment="1"/>
    <xf numFmtId="165" fontId="31" fillId="0" borderId="0" xfId="6" applyNumberFormat="1" applyAlignment="1"/>
    <xf numFmtId="165" fontId="0" fillId="0" borderId="0" xfId="7" applyNumberFormat="1" applyFont="1" applyFill="1" applyAlignment="1"/>
    <xf numFmtId="165" fontId="0" fillId="0" borderId="0" xfId="7" applyNumberFormat="1" applyFont="1" applyFill="1" applyBorder="1" applyAlignment="1"/>
    <xf numFmtId="0" fontId="57" fillId="0" borderId="0" xfId="0" applyFont="1" applyAlignment="1">
      <alignment horizontal="right" vertical="top" wrapText="1"/>
    </xf>
    <xf numFmtId="0" fontId="31" fillId="0" borderId="0" xfId="0" applyFont="1" applyAlignment="1">
      <alignment horizontal="left" wrapText="1"/>
    </xf>
    <xf numFmtId="0" fontId="0" fillId="0" borderId="7" xfId="0" applyBorder="1"/>
    <xf numFmtId="0" fontId="58" fillId="0" borderId="0" xfId="0" applyFont="1"/>
    <xf numFmtId="165" fontId="31" fillId="0" borderId="0" xfId="8" applyNumberFormat="1" applyAlignment="1">
      <alignment horizontal="right" wrapText="1"/>
    </xf>
    <xf numFmtId="0" fontId="31" fillId="0" borderId="0" xfId="8" applyAlignment="1">
      <alignment horizontal="left" wrapText="1"/>
    </xf>
    <xf numFmtId="0" fontId="56" fillId="0" borderId="0" xfId="0" applyFont="1" applyAlignment="1">
      <alignment horizontal="centerContinuous" vertical="center" wrapText="1"/>
    </xf>
    <xf numFmtId="0" fontId="35" fillId="0" borderId="0" xfId="0" applyFont="1"/>
    <xf numFmtId="0" fontId="31" fillId="0" borderId="0" xfId="0" applyFont="1"/>
    <xf numFmtId="0" fontId="59" fillId="0" borderId="0" xfId="0" applyFont="1"/>
    <xf numFmtId="0" fontId="31" fillId="0" borderId="0" xfId="0" applyFont="1" applyAlignment="1">
      <alignment horizontal="center" vertical="center" wrapText="1"/>
    </xf>
    <xf numFmtId="0" fontId="37" fillId="0" borderId="0" xfId="0" applyFont="1" applyAlignment="1">
      <alignment horizontal="center" vertical="center" wrapText="1"/>
    </xf>
    <xf numFmtId="0" fontId="31" fillId="0" borderId="0" xfId="0" applyFont="1" applyAlignment="1">
      <alignment horizontal="center" vertical="center"/>
    </xf>
    <xf numFmtId="168" fontId="60" fillId="0" borderId="0" xfId="4" applyNumberFormat="1" applyFont="1" applyFill="1" applyBorder="1" applyAlignment="1">
      <alignment horizontal="right"/>
    </xf>
    <xf numFmtId="168" fontId="60" fillId="0" borderId="0" xfId="4" applyNumberFormat="1" applyFont="1" applyFill="1" applyBorder="1"/>
    <xf numFmtId="0" fontId="60" fillId="0" borderId="0" xfId="0" applyFont="1"/>
    <xf numFmtId="3" fontId="61" fillId="0" borderId="0" xfId="0" applyNumberFormat="1" applyFont="1" applyAlignment="1">
      <alignment horizontal="right" vertical="top" wrapText="1"/>
    </xf>
    <xf numFmtId="167" fontId="31" fillId="0" borderId="0" xfId="0" applyNumberFormat="1" applyFont="1"/>
    <xf numFmtId="0" fontId="62" fillId="0" borderId="0" xfId="0" applyFont="1" applyAlignment="1">
      <alignment vertical="top" wrapText="1"/>
    </xf>
    <xf numFmtId="0" fontId="0" fillId="0" borderId="17" xfId="0" applyBorder="1" applyAlignment="1">
      <alignment horizontal="left" vertical="center" wrapText="1"/>
    </xf>
    <xf numFmtId="0" fontId="0" fillId="0" borderId="7" xfId="0" applyBorder="1" applyAlignment="1">
      <alignment horizontal="left" vertical="center" wrapText="1"/>
    </xf>
    <xf numFmtId="0" fontId="0" fillId="8" borderId="19" xfId="0" applyFill="1" applyBorder="1" applyAlignment="1">
      <alignment horizontal="left" vertical="top" wrapText="1"/>
    </xf>
    <xf numFmtId="0" fontId="0" fillId="8" borderId="24" xfId="0" applyFill="1" applyBorder="1" applyAlignment="1">
      <alignment horizontal="left" vertical="top" wrapText="1"/>
    </xf>
    <xf numFmtId="0" fontId="0" fillId="8" borderId="29" xfId="0" applyFill="1" applyBorder="1" applyAlignment="1">
      <alignment horizontal="left" vertical="top" wrapText="1"/>
    </xf>
    <xf numFmtId="0" fontId="0" fillId="8" borderId="30" xfId="0" applyFill="1" applyBorder="1" applyAlignment="1">
      <alignment horizontal="left" vertical="top" wrapText="1"/>
    </xf>
    <xf numFmtId="0" fontId="0" fillId="10" borderId="21" xfId="0" applyFill="1" applyBorder="1" applyAlignment="1">
      <alignment horizontal="left" vertical="top" wrapText="1"/>
    </xf>
    <xf numFmtId="0" fontId="0" fillId="10" borderId="26" xfId="0" applyFill="1" applyBorder="1" applyAlignment="1">
      <alignment horizontal="left" vertical="top" wrapText="1"/>
    </xf>
    <xf numFmtId="0" fontId="0" fillId="8" borderId="32" xfId="0" applyFill="1" applyBorder="1" applyAlignment="1">
      <alignment horizontal="left" vertical="top" wrapText="1"/>
    </xf>
    <xf numFmtId="0" fontId="0" fillId="5" borderId="16" xfId="0" applyFill="1" applyBorder="1" applyAlignment="1">
      <alignment horizontal="left" vertical="top" wrapText="1"/>
    </xf>
    <xf numFmtId="0" fontId="0" fillId="4" borderId="33" xfId="0" applyFill="1" applyBorder="1" applyAlignment="1">
      <alignment horizontal="left" vertical="top" wrapText="1"/>
    </xf>
    <xf numFmtId="0" fontId="0" fillId="7" borderId="16" xfId="0" applyFill="1" applyBorder="1" applyAlignment="1">
      <alignment horizontal="left" vertical="top" wrapText="1"/>
    </xf>
    <xf numFmtId="0" fontId="0" fillId="10" borderId="16" xfId="0" applyFill="1" applyBorder="1" applyAlignment="1">
      <alignment horizontal="left" vertical="top" wrapText="1"/>
    </xf>
    <xf numFmtId="0" fontId="39" fillId="0" borderId="0" xfId="0" applyFont="1" applyAlignment="1">
      <alignment horizontal="center" vertical="center" wrapText="1"/>
    </xf>
    <xf numFmtId="0" fontId="0" fillId="0" borderId="15" xfId="0" applyBorder="1" applyAlignment="1">
      <alignment horizontal="left" vertical="center" wrapText="1"/>
    </xf>
    <xf numFmtId="0" fontId="0" fillId="0" borderId="7" xfId="0" applyBorder="1" applyAlignment="1">
      <alignment horizontal="center" vertical="center" wrapText="1"/>
    </xf>
    <xf numFmtId="0" fontId="0" fillId="0" borderId="18" xfId="0" applyBorder="1" applyAlignment="1">
      <alignment horizontal="left" vertical="center" wrapText="1"/>
    </xf>
    <xf numFmtId="0" fontId="0" fillId="0" borderId="23" xfId="0" applyBorder="1" applyAlignment="1">
      <alignment horizontal="left" vertical="center" wrapText="1"/>
    </xf>
    <xf numFmtId="0" fontId="0" fillId="0" borderId="28" xfId="0" applyBorder="1" applyAlignment="1">
      <alignment horizontal="left" vertical="center" wrapText="1"/>
    </xf>
    <xf numFmtId="0" fontId="0" fillId="0" borderId="0" xfId="0" applyAlignment="1">
      <alignment horizontal="left" vertical="center" wrapText="1"/>
    </xf>
    <xf numFmtId="0" fontId="1" fillId="0" borderId="0" xfId="0" applyFont="1"/>
    <xf numFmtId="0" fontId="38" fillId="0" borderId="0" xfId="12" applyFont="1"/>
    <xf numFmtId="0" fontId="43" fillId="0" borderId="0" xfId="12" applyFont="1"/>
    <xf numFmtId="2" fontId="38" fillId="0" borderId="0" xfId="14" applyNumberFormat="1" applyFont="1" applyAlignment="1">
      <alignment wrapText="1"/>
    </xf>
    <xf numFmtId="0" fontId="38" fillId="0" borderId="0" xfId="16" applyFont="1" applyAlignment="1">
      <alignment wrapText="1"/>
    </xf>
    <xf numFmtId="0" fontId="38" fillId="0" borderId="0" xfId="13" applyFont="1" applyAlignment="1">
      <alignment wrapText="1"/>
    </xf>
    <xf numFmtId="0" fontId="38" fillId="0" borderId="0" xfId="18" applyFont="1" applyAlignment="1">
      <alignment wrapText="1"/>
    </xf>
    <xf numFmtId="0" fontId="38" fillId="0" borderId="0" xfId="12" applyFont="1" applyAlignment="1">
      <alignment vertical="center" wrapText="1"/>
    </xf>
    <xf numFmtId="0" fontId="38" fillId="0" borderId="0" xfId="13" applyFont="1"/>
    <xf numFmtId="0" fontId="38" fillId="0" borderId="6" xfId="12" applyFont="1" applyBorder="1"/>
    <xf numFmtId="0" fontId="0" fillId="3" borderId="16" xfId="0" applyFill="1" applyBorder="1" applyAlignment="1">
      <alignment horizontal="left" vertical="center" wrapText="1"/>
    </xf>
    <xf numFmtId="0" fontId="38" fillId="0" borderId="16" xfId="0" applyFont="1" applyBorder="1" applyAlignment="1">
      <alignment horizontal="left" vertical="center" wrapText="1"/>
    </xf>
    <xf numFmtId="0" fontId="0" fillId="0" borderId="16" xfId="0" applyBorder="1" applyAlignment="1">
      <alignment horizontal="left" vertical="center" wrapText="1"/>
    </xf>
    <xf numFmtId="0" fontId="0" fillId="3" borderId="16" xfId="0" applyFill="1" applyBorder="1" applyAlignment="1">
      <alignment horizontal="center" vertical="center" wrapText="1"/>
    </xf>
    <xf numFmtId="0" fontId="38" fillId="0" borderId="6" xfId="12" applyFont="1" applyBorder="1" applyAlignment="1">
      <alignment vertical="center" wrapText="1"/>
    </xf>
    <xf numFmtId="0" fontId="38" fillId="0" borderId="7" xfId="12" applyFont="1" applyBorder="1"/>
    <xf numFmtId="0" fontId="38" fillId="0" borderId="7" xfId="13" applyFont="1" applyBorder="1" applyAlignment="1">
      <alignment wrapText="1"/>
    </xf>
    <xf numFmtId="3" fontId="38" fillId="0" borderId="0" xfId="15" applyNumberFormat="1" applyFont="1"/>
    <xf numFmtId="165" fontId="1" fillId="0" borderId="11" xfId="7" applyNumberFormat="1" applyFont="1" applyFill="1" applyBorder="1" applyAlignment="1"/>
    <xf numFmtId="165" fontId="1" fillId="0" borderId="0" xfId="7" applyNumberFormat="1" applyFont="1" applyFill="1" applyBorder="1" applyAlignment="1"/>
    <xf numFmtId="0" fontId="43" fillId="0" borderId="0" xfId="6" applyFont="1" applyAlignment="1"/>
    <xf numFmtId="0" fontId="38" fillId="0" borderId="0" xfId="6" applyFont="1" applyAlignment="1"/>
    <xf numFmtId="165" fontId="38" fillId="0" borderId="11" xfId="7" applyNumberFormat="1" applyFont="1" applyFill="1" applyBorder="1" applyAlignment="1"/>
    <xf numFmtId="165" fontId="38" fillId="0" borderId="11" xfId="6" applyNumberFormat="1" applyFont="1" applyBorder="1" applyAlignment="1"/>
    <xf numFmtId="165" fontId="38" fillId="0" borderId="0" xfId="7" applyNumberFormat="1" applyFont="1" applyFill="1" applyBorder="1" applyAlignment="1"/>
    <xf numFmtId="165" fontId="38" fillId="0" borderId="0" xfId="6" applyNumberFormat="1" applyFont="1" applyAlignment="1"/>
    <xf numFmtId="0" fontId="38" fillId="0" borderId="6" xfId="6" applyFont="1" applyBorder="1" applyAlignment="1"/>
    <xf numFmtId="165" fontId="38" fillId="0" borderId="6" xfId="7" applyNumberFormat="1" applyFont="1" applyFill="1" applyBorder="1" applyAlignment="1"/>
    <xf numFmtId="165" fontId="38" fillId="0" borderId="6" xfId="6" applyNumberFormat="1" applyFont="1" applyBorder="1" applyAlignment="1"/>
    <xf numFmtId="165" fontId="1" fillId="0" borderId="6" xfId="7" applyNumberFormat="1" applyFont="1" applyFill="1" applyBorder="1" applyAlignment="1"/>
    <xf numFmtId="0" fontId="43" fillId="0" borderId="11" xfId="0" applyFont="1" applyBorder="1"/>
    <xf numFmtId="0" fontId="38" fillId="0" borderId="7" xfId="0" applyFont="1" applyBorder="1" applyAlignment="1">
      <alignment horizontal="right" wrapText="1"/>
    </xf>
    <xf numFmtId="0" fontId="38" fillId="0" borderId="0" xfId="0" applyFont="1" applyAlignment="1">
      <alignment horizontal="center" wrapText="1"/>
    </xf>
    <xf numFmtId="165" fontId="38" fillId="0" borderId="6" xfId="0" applyNumberFormat="1" applyFont="1" applyBorder="1" applyAlignment="1">
      <alignment horizontal="centerContinuous" vertical="center" wrapText="1"/>
    </xf>
    <xf numFmtId="0" fontId="38" fillId="0" borderId="0" xfId="0" applyFont="1" applyAlignment="1">
      <alignment horizontal="justify" vertical="top" wrapText="1"/>
    </xf>
    <xf numFmtId="49" fontId="38" fillId="0" borderId="0" xfId="0" applyNumberFormat="1" applyFont="1" applyAlignment="1">
      <alignment horizontal="left" vertical="center" wrapText="1"/>
    </xf>
    <xf numFmtId="0" fontId="38" fillId="0" borderId="0" xfId="11" applyFont="1" applyAlignment="1">
      <alignment horizontal="left" wrapText="1"/>
    </xf>
    <xf numFmtId="0" fontId="38" fillId="0" borderId="0" xfId="11" applyFont="1"/>
    <xf numFmtId="49" fontId="43" fillId="0" borderId="0" xfId="0" applyNumberFormat="1" applyFont="1" applyAlignment="1">
      <alignment horizontal="left" vertical="center" wrapText="1"/>
    </xf>
    <xf numFmtId="0" fontId="38" fillId="0" borderId="0" xfId="0" applyFont="1" applyAlignment="1">
      <alignment horizontal="justify" wrapText="1"/>
    </xf>
    <xf numFmtId="49" fontId="38" fillId="0" borderId="6" xfId="0" applyNumberFormat="1" applyFont="1" applyBorder="1" applyAlignment="1">
      <alignment horizontal="left" vertical="center" wrapText="1"/>
    </xf>
    <xf numFmtId="0" fontId="43" fillId="0" borderId="0" xfId="11" applyFont="1"/>
    <xf numFmtId="0" fontId="38" fillId="0" borderId="0" xfId="0" applyFont="1" applyAlignment="1">
      <alignment horizontal="left" vertical="top" wrapText="1" indent="2"/>
    </xf>
    <xf numFmtId="165" fontId="38" fillId="0" borderId="0" xfId="8" applyNumberFormat="1" applyFont="1" applyAlignment="1">
      <alignment horizontal="right" wrapText="1"/>
    </xf>
    <xf numFmtId="0" fontId="38" fillId="0" borderId="0" xfId="0" applyFont="1" applyAlignment="1">
      <alignment horizontal="centerContinuous" vertical="center" wrapText="1"/>
    </xf>
    <xf numFmtId="0" fontId="43" fillId="0" borderId="0" xfId="0" applyFont="1" applyAlignment="1">
      <alignment horizontal="centerContinuous" vertical="center" wrapText="1"/>
    </xf>
    <xf numFmtId="0" fontId="38" fillId="0" borderId="0" xfId="0" applyFont="1" applyAlignment="1">
      <alignment horizontal="left" wrapText="1" indent="2"/>
    </xf>
    <xf numFmtId="0" fontId="38" fillId="0" borderId="6" xfId="0" applyFont="1" applyBorder="1" applyAlignment="1">
      <alignment horizontal="left" vertical="top" wrapText="1" indent="2"/>
    </xf>
    <xf numFmtId="0" fontId="0" fillId="0" borderId="11" xfId="0" applyBorder="1"/>
    <xf numFmtId="0" fontId="38" fillId="0" borderId="7" xfId="0" applyFont="1" applyBorder="1" applyAlignment="1">
      <alignment horizontal="right" vertical="center" wrapText="1"/>
    </xf>
    <xf numFmtId="0" fontId="38" fillId="0" borderId="0" xfId="0" applyFont="1" applyAlignment="1">
      <alignment horizontal="right" vertical="center" wrapText="1"/>
    </xf>
    <xf numFmtId="0" fontId="38" fillId="0" borderId="7" xfId="0" applyFont="1" applyBorder="1" applyAlignment="1">
      <alignment horizontal="centerContinuous" vertical="center" wrapText="1"/>
    </xf>
    <xf numFmtId="0" fontId="43" fillId="0" borderId="7" xfId="0" applyFont="1" applyBorder="1" applyAlignment="1">
      <alignment horizontal="centerContinuous" vertical="center" wrapText="1"/>
    </xf>
    <xf numFmtId="165" fontId="0" fillId="0" borderId="0" xfId="0" applyNumberFormat="1" applyAlignment="1">
      <alignment horizontal="right" wrapText="1"/>
    </xf>
    <xf numFmtId="0" fontId="38" fillId="0" borderId="11" xfId="0" applyFont="1" applyBorder="1" applyAlignment="1">
      <alignment horizontal="justify" vertical="top" wrapText="1"/>
    </xf>
    <xf numFmtId="0" fontId="38" fillId="0" borderId="11" xfId="0" applyFont="1" applyBorder="1" applyAlignment="1">
      <alignment horizontal="right" vertical="center" wrapText="1"/>
    </xf>
    <xf numFmtId="0" fontId="38" fillId="0" borderId="11" xfId="0" applyFont="1" applyBorder="1" applyAlignment="1">
      <alignment horizontal="center" vertical="center" wrapText="1"/>
    </xf>
    <xf numFmtId="49" fontId="67" fillId="0" borderId="0" xfId="8" applyNumberFormat="1" applyFont="1" applyAlignment="1">
      <alignment horizontal="center" vertical="center" wrapText="1"/>
    </xf>
    <xf numFmtId="165" fontId="38" fillId="0" borderId="0" xfId="9" applyNumberFormat="1" applyFont="1" applyAlignment="1">
      <alignment horizontal="right" wrapText="1"/>
    </xf>
    <xf numFmtId="0" fontId="38" fillId="0" borderId="0" xfId="10" applyFont="1" applyAlignment="1">
      <alignment horizontal="left" wrapText="1"/>
    </xf>
    <xf numFmtId="0" fontId="38" fillId="0" borderId="0" xfId="0" applyFont="1" applyAlignment="1">
      <alignment horizontal="center" vertical="top" wrapText="1"/>
    </xf>
    <xf numFmtId="0" fontId="43" fillId="0" borderId="6" xfId="0" applyFont="1" applyBorder="1" applyAlignment="1">
      <alignment horizontal="justify" vertical="top" wrapText="1"/>
    </xf>
    <xf numFmtId="0" fontId="38" fillId="0" borderId="6" xfId="0" applyFont="1" applyBorder="1" applyAlignment="1">
      <alignment horizontal="center" vertical="top" wrapText="1"/>
    </xf>
    <xf numFmtId="1" fontId="38" fillId="0" borderId="0" xfId="8" applyNumberFormat="1" applyFont="1" applyAlignment="1">
      <alignment horizontal="right" wrapText="1"/>
    </xf>
    <xf numFmtId="1" fontId="0" fillId="0" borderId="0" xfId="0" applyNumberFormat="1"/>
    <xf numFmtId="1" fontId="38" fillId="0" borderId="0" xfId="0" applyNumberFormat="1" applyFont="1" applyAlignment="1">
      <alignment horizontal="centerContinuous" vertical="center" wrapText="1"/>
    </xf>
    <xf numFmtId="1" fontId="43" fillId="0" borderId="0" xfId="0" applyNumberFormat="1" applyFont="1" applyAlignment="1">
      <alignment horizontal="centerContinuous" vertical="center" wrapText="1"/>
    </xf>
    <xf numFmtId="1" fontId="38" fillId="0" borderId="6" xfId="8" applyNumberFormat="1" applyFont="1" applyBorder="1" applyAlignment="1">
      <alignment horizontal="right" wrapText="1"/>
    </xf>
    <xf numFmtId="1" fontId="0" fillId="0" borderId="0" xfId="0" applyNumberFormat="1" applyAlignment="1">
      <alignment horizontal="right" wrapText="1"/>
    </xf>
    <xf numFmtId="1" fontId="38" fillId="0" borderId="0" xfId="10" applyNumberFormat="1" applyFont="1" applyAlignment="1">
      <alignment horizontal="right" wrapText="1"/>
    </xf>
    <xf numFmtId="1" fontId="38" fillId="0" borderId="0" xfId="9" applyNumberFormat="1" applyFont="1" applyAlignment="1">
      <alignment horizontal="right" wrapText="1"/>
    </xf>
    <xf numFmtId="1" fontId="38" fillId="0" borderId="0" xfId="10" applyNumberFormat="1" applyFont="1" applyAlignment="1">
      <alignment horizontal="left" wrapText="1"/>
    </xf>
    <xf numFmtId="1" fontId="38" fillId="0" borderId="0" xfId="0" applyNumberFormat="1" applyFont="1" applyAlignment="1">
      <alignment horizontal="center" vertical="top" wrapText="1"/>
    </xf>
    <xf numFmtId="1" fontId="38" fillId="0" borderId="0" xfId="0" applyNumberFormat="1" applyFont="1" applyAlignment="1">
      <alignment horizontal="right" vertical="top" wrapText="1"/>
    </xf>
    <xf numFmtId="1" fontId="38" fillId="0" borderId="0" xfId="0" applyNumberFormat="1" applyFont="1" applyAlignment="1">
      <alignment horizontal="justify" vertical="top" wrapText="1"/>
    </xf>
    <xf numFmtId="1" fontId="38" fillId="0" borderId="0" xfId="11" applyNumberFormat="1" applyFont="1" applyAlignment="1">
      <alignment horizontal="right" wrapText="1"/>
    </xf>
    <xf numFmtId="1" fontId="38" fillId="0" borderId="0" xfId="11" applyNumberFormat="1" applyFont="1" applyAlignment="1">
      <alignment horizontal="left" wrapText="1"/>
    </xf>
    <xf numFmtId="1" fontId="43" fillId="0" borderId="0" xfId="0" applyNumberFormat="1" applyFont="1" applyAlignment="1">
      <alignment horizontal="left" vertical="center" wrapText="1"/>
    </xf>
    <xf numFmtId="1" fontId="43" fillId="0" borderId="0" xfId="0" applyNumberFormat="1" applyFont="1" applyAlignment="1">
      <alignment vertical="center" wrapText="1"/>
    </xf>
    <xf numFmtId="1" fontId="38" fillId="0" borderId="6" xfId="11" applyNumberFormat="1" applyFont="1" applyBorder="1" applyAlignment="1">
      <alignment horizontal="right" wrapText="1"/>
    </xf>
    <xf numFmtId="1" fontId="38" fillId="0" borderId="6" xfId="11" applyNumberFormat="1" applyFont="1" applyBorder="1" applyAlignment="1">
      <alignment horizontal="left" wrapText="1"/>
    </xf>
    <xf numFmtId="1" fontId="38" fillId="0" borderId="0" xfId="0" applyNumberFormat="1" applyFont="1" applyAlignment="1">
      <alignment horizontal="right" wrapText="1"/>
    </xf>
    <xf numFmtId="1" fontId="38" fillId="0" borderId="6" xfId="0" applyNumberFormat="1" applyFont="1" applyBorder="1" applyAlignment="1">
      <alignment horizontal="right" wrapText="1"/>
    </xf>
    <xf numFmtId="0" fontId="38" fillId="0" borderId="0" xfId="0" applyFont="1" applyAlignment="1">
      <alignment horizontal="right" vertical="center"/>
    </xf>
    <xf numFmtId="0" fontId="38" fillId="0" borderId="7" xfId="0" applyFont="1" applyBorder="1" applyAlignment="1">
      <alignment horizontal="centerContinuous" vertical="center"/>
    </xf>
    <xf numFmtId="3" fontId="38" fillId="0" borderId="6" xfId="0" applyNumberFormat="1" applyFont="1" applyBorder="1" applyAlignment="1">
      <alignment horizontal="right"/>
    </xf>
    <xf numFmtId="0" fontId="56" fillId="0" borderId="0" xfId="0" applyFont="1"/>
    <xf numFmtId="0" fontId="31" fillId="0" borderId="0" xfId="6" applyAlignment="1">
      <alignment horizontal="left"/>
    </xf>
    <xf numFmtId="1" fontId="31" fillId="0" borderId="0" xfId="6" applyNumberFormat="1" applyAlignment="1">
      <alignment horizontal="right"/>
    </xf>
    <xf numFmtId="0" fontId="31" fillId="0" borderId="0" xfId="6" applyAlignment="1">
      <alignment horizontal="right"/>
    </xf>
    <xf numFmtId="165" fontId="0" fillId="0" borderId="0" xfId="4" applyNumberFormat="1" applyFont="1" applyFill="1" applyAlignment="1"/>
    <xf numFmtId="0" fontId="31" fillId="0" borderId="6" xfId="6" applyBorder="1" applyAlignment="1">
      <alignment horizontal="left"/>
    </xf>
    <xf numFmtId="0" fontId="31" fillId="0" borderId="6" xfId="6" applyBorder="1" applyAlignment="1">
      <alignment horizontal="right"/>
    </xf>
    <xf numFmtId="0" fontId="38" fillId="0" borderId="0" xfId="6" applyFont="1" applyAlignment="1">
      <alignment horizontal="centerContinuous"/>
    </xf>
    <xf numFmtId="0" fontId="38" fillId="0" borderId="7" xfId="6" applyFont="1" applyBorder="1" applyAlignment="1">
      <alignment horizontal="centerContinuous"/>
    </xf>
    <xf numFmtId="0" fontId="28" fillId="2" borderId="0" xfId="0" applyFont="1" applyFill="1"/>
    <xf numFmtId="0" fontId="50" fillId="0" borderId="0" xfId="0" applyFont="1"/>
    <xf numFmtId="3" fontId="38" fillId="0" borderId="0" xfId="3" applyNumberFormat="1" applyFont="1" applyFill="1" applyBorder="1" applyAlignment="1"/>
    <xf numFmtId="2" fontId="42" fillId="0" borderId="0" xfId="2" applyNumberFormat="1" applyFont="1" applyAlignment="1">
      <alignment horizontal="left"/>
    </xf>
    <xf numFmtId="0" fontId="38" fillId="0" borderId="0" xfId="2" applyFont="1" applyAlignment="1">
      <alignment horizontal="left" wrapText="1"/>
    </xf>
    <xf numFmtId="1" fontId="42" fillId="0" borderId="0" xfId="2" applyNumberFormat="1" applyFont="1" applyAlignment="1">
      <alignment horizontal="left"/>
    </xf>
    <xf numFmtId="0" fontId="38" fillId="0" borderId="0" xfId="0" applyFont="1" applyAlignment="1">
      <alignment horizontal="left" wrapText="1"/>
    </xf>
    <xf numFmtId="2" fontId="38" fillId="0" borderId="0" xfId="0" applyNumberFormat="1" applyFont="1" applyAlignment="1">
      <alignment horizontal="left" indent="2"/>
    </xf>
    <xf numFmtId="0" fontId="38" fillId="0" borderId="6" xfId="2" applyFont="1" applyBorder="1"/>
    <xf numFmtId="0" fontId="56" fillId="0" borderId="0" xfId="0" applyFont="1" applyAlignment="1">
      <alignment horizontal="center"/>
    </xf>
    <xf numFmtId="0" fontId="56" fillId="0" borderId="0" xfId="0" applyFont="1" applyAlignment="1">
      <alignment horizontal="left"/>
    </xf>
    <xf numFmtId="165" fontId="31" fillId="0" borderId="0" xfId="0" applyNumberFormat="1" applyFont="1" applyAlignment="1">
      <alignment horizontal="right"/>
    </xf>
    <xf numFmtId="165" fontId="56" fillId="0" borderId="0" xfId="0" applyNumberFormat="1" applyFont="1" applyAlignment="1">
      <alignment horizontal="right"/>
    </xf>
    <xf numFmtId="0" fontId="31" fillId="0" borderId="0" xfId="0" applyFont="1" applyAlignment="1">
      <alignment horizontal="left"/>
    </xf>
    <xf numFmtId="0" fontId="56" fillId="0" borderId="6" xfId="0" applyFont="1" applyBorder="1" applyAlignment="1">
      <alignment horizontal="left"/>
    </xf>
    <xf numFmtId="165" fontId="31" fillId="0" borderId="6" xfId="0" applyNumberFormat="1" applyFont="1" applyBorder="1" applyAlignment="1">
      <alignment horizontal="right"/>
    </xf>
    <xf numFmtId="0" fontId="31" fillId="0" borderId="6" xfId="0" applyFont="1" applyBorder="1" applyAlignment="1">
      <alignment horizontal="left"/>
    </xf>
    <xf numFmtId="165" fontId="56" fillId="0" borderId="7" xfId="0" applyNumberFormat="1" applyFont="1" applyBorder="1" applyAlignment="1">
      <alignment horizontal="right"/>
    </xf>
    <xf numFmtId="165" fontId="69" fillId="0" borderId="0" xfId="0" applyNumberFormat="1" applyFont="1"/>
    <xf numFmtId="165" fontId="68" fillId="0" borderId="0" xfId="0" applyNumberFormat="1" applyFont="1"/>
    <xf numFmtId="0" fontId="56" fillId="0" borderId="7" xfId="0" applyFont="1" applyBorder="1" applyAlignment="1">
      <alignment horizontal="left"/>
    </xf>
    <xf numFmtId="165" fontId="33" fillId="0" borderId="0" xfId="2" applyNumberFormat="1" applyFont="1" applyAlignment="1">
      <alignment vertical="top" wrapText="1"/>
    </xf>
    <xf numFmtId="0" fontId="33" fillId="0" borderId="0" xfId="2" applyFont="1" applyAlignment="1">
      <alignment horizontal="left" vertical="top" wrapText="1"/>
    </xf>
    <xf numFmtId="0" fontId="27" fillId="0" borderId="0" xfId="0" applyFont="1"/>
    <xf numFmtId="0" fontId="38" fillId="0" borderId="0" xfId="0" applyFont="1" applyAlignment="1">
      <alignment horizontal="left" vertical="center"/>
    </xf>
    <xf numFmtId="1" fontId="0" fillId="0" borderId="6" xfId="0" applyNumberFormat="1" applyBorder="1"/>
    <xf numFmtId="0" fontId="47" fillId="0" borderId="0" xfId="0" applyFont="1" applyAlignment="1">
      <alignment vertical="center" wrapText="1"/>
    </xf>
    <xf numFmtId="0" fontId="0" fillId="12" borderId="11" xfId="0" applyFill="1" applyBorder="1"/>
    <xf numFmtId="0" fontId="0" fillId="12" borderId="13" xfId="0" applyFill="1" applyBorder="1" applyAlignment="1">
      <alignment horizontal="left"/>
    </xf>
    <xf numFmtId="0" fontId="0" fillId="12" borderId="0" xfId="0" applyFill="1"/>
    <xf numFmtId="0" fontId="43" fillId="12" borderId="6" xfId="0" applyFont="1" applyFill="1" applyBorder="1" applyAlignment="1">
      <alignment horizontal="left"/>
    </xf>
    <xf numFmtId="0" fontId="39" fillId="0" borderId="0" xfId="0" applyFont="1" applyAlignment="1">
      <alignment horizontal="left" vertical="top"/>
    </xf>
    <xf numFmtId="0" fontId="38" fillId="0" borderId="0" xfId="0" applyFont="1" applyAlignment="1">
      <alignment horizontal="left" wrapText="1" indent="1"/>
    </xf>
    <xf numFmtId="165" fontId="38" fillId="0" borderId="0" xfId="0" applyNumberFormat="1" applyFont="1" applyAlignment="1">
      <alignment horizontal="right"/>
    </xf>
    <xf numFmtId="0" fontId="38" fillId="0" borderId="6" xfId="0" applyFont="1" applyBorder="1" applyAlignment="1">
      <alignment horizontal="left" wrapText="1" indent="1"/>
    </xf>
    <xf numFmtId="1" fontId="38" fillId="0" borderId="6" xfId="0" applyNumberFormat="1" applyFont="1" applyBorder="1" applyAlignment="1">
      <alignment horizontal="right"/>
    </xf>
    <xf numFmtId="0" fontId="38" fillId="0" borderId="7" xfId="0" applyFont="1" applyBorder="1"/>
    <xf numFmtId="165" fontId="38" fillId="0" borderId="7" xfId="0" applyNumberFormat="1" applyFont="1" applyBorder="1" applyAlignment="1">
      <alignment horizontal="right"/>
    </xf>
    <xf numFmtId="3" fontId="38" fillId="0" borderId="11" xfId="7" applyNumberFormat="1" applyFont="1" applyFill="1" applyBorder="1" applyAlignment="1"/>
    <xf numFmtId="0" fontId="38" fillId="0" borderId="6" xfId="6" applyFont="1" applyBorder="1" applyAlignment="1">
      <alignment horizontal="right"/>
    </xf>
    <xf numFmtId="3" fontId="0" fillId="0" borderId="0" xfId="0" applyNumberFormat="1" applyAlignment="1">
      <alignment horizontal="right" vertical="center" wrapText="1"/>
    </xf>
    <xf numFmtId="0" fontId="0" fillId="0" borderId="0" xfId="0" applyAlignment="1">
      <alignment wrapText="1"/>
    </xf>
    <xf numFmtId="167" fontId="38" fillId="0" borderId="11" xfId="7" applyNumberFormat="1" applyFont="1" applyFill="1" applyBorder="1" applyAlignment="1"/>
    <xf numFmtId="0" fontId="38" fillId="0" borderId="6" xfId="6" applyFont="1" applyBorder="1" applyAlignment="1">
      <alignment wrapText="1"/>
    </xf>
    <xf numFmtId="3" fontId="38" fillId="0" borderId="6" xfId="7" applyNumberFormat="1" applyFont="1" applyFill="1" applyBorder="1" applyAlignment="1"/>
    <xf numFmtId="167" fontId="38" fillId="0" borderId="6" xfId="7" applyNumberFormat="1" applyFont="1" applyFill="1" applyBorder="1" applyAlignment="1"/>
    <xf numFmtId="0" fontId="0" fillId="0" borderId="35" xfId="0" applyBorder="1" applyAlignment="1">
      <alignment horizontal="left"/>
    </xf>
    <xf numFmtId="44" fontId="0" fillId="0" borderId="0" xfId="0" applyNumberFormat="1"/>
    <xf numFmtId="165" fontId="0" fillId="0" borderId="35" xfId="0" applyNumberFormat="1" applyBorder="1" applyAlignment="1">
      <alignment horizontal="right"/>
    </xf>
    <xf numFmtId="0" fontId="0" fillId="0" borderId="36" xfId="0" applyBorder="1" applyAlignment="1">
      <alignment horizontal="left"/>
    </xf>
    <xf numFmtId="165" fontId="0" fillId="0" borderId="36" xfId="0" applyNumberFormat="1" applyBorder="1" applyAlignment="1">
      <alignment horizontal="right"/>
    </xf>
    <xf numFmtId="167" fontId="38" fillId="0" borderId="0" xfId="0" applyNumberFormat="1" applyFont="1" applyAlignment="1">
      <alignment horizontal="right"/>
    </xf>
    <xf numFmtId="167" fontId="38" fillId="0" borderId="6" xfId="0" applyNumberFormat="1" applyFont="1" applyBorder="1" applyAlignment="1">
      <alignment horizontal="right"/>
    </xf>
    <xf numFmtId="172" fontId="49" fillId="0" borderId="0" xfId="0" applyNumberFormat="1" applyFont="1"/>
    <xf numFmtId="2" fontId="38" fillId="0" borderId="6" xfId="0" applyNumberFormat="1" applyFont="1" applyBorder="1" applyAlignment="1">
      <alignment horizontal="left" indent="2"/>
    </xf>
    <xf numFmtId="2" fontId="38" fillId="0" borderId="0" xfId="0" applyNumberFormat="1" applyFont="1" applyAlignment="1">
      <alignment horizontal="right"/>
    </xf>
    <xf numFmtId="1" fontId="50" fillId="0" borderId="0" xfId="2" applyNumberFormat="1" applyFont="1" applyAlignment="1">
      <alignment horizontal="right"/>
    </xf>
    <xf numFmtId="0" fontId="0" fillId="0" borderId="4" xfId="0" applyBorder="1"/>
    <xf numFmtId="0" fontId="0" fillId="0" borderId="7" xfId="0" applyBorder="1" applyAlignment="1">
      <alignment horizontal="centerContinuous"/>
    </xf>
    <xf numFmtId="0" fontId="0" fillId="0" borderId="9" xfId="0" applyBorder="1" applyAlignment="1">
      <alignment horizontal="center"/>
    </xf>
    <xf numFmtId="0" fontId="0" fillId="0" borderId="0" xfId="0" applyAlignment="1">
      <alignment horizontal="center"/>
    </xf>
    <xf numFmtId="0" fontId="0" fillId="0" borderId="0" xfId="0" applyAlignment="1">
      <alignment horizontal="centerContinuous"/>
    </xf>
    <xf numFmtId="167" fontId="38" fillId="0" borderId="0" xfId="0" applyNumberFormat="1" applyFont="1"/>
    <xf numFmtId="0" fontId="0" fillId="0" borderId="7" xfId="0" applyBorder="1" applyAlignment="1">
      <alignment horizontal="right" wrapText="1"/>
    </xf>
    <xf numFmtId="0" fontId="31" fillId="0" borderId="6" xfId="0" applyFont="1" applyBorder="1" applyAlignment="1">
      <alignment horizontal="left" vertical="top" wrapText="1"/>
    </xf>
    <xf numFmtId="0" fontId="31" fillId="0" borderId="6" xfId="0" applyFont="1" applyBorder="1" applyAlignment="1">
      <alignment vertical="top" wrapText="1"/>
    </xf>
    <xf numFmtId="0" fontId="31" fillId="0" borderId="6" xfId="0" applyFont="1" applyBorder="1" applyAlignment="1">
      <alignment horizontal="right"/>
    </xf>
    <xf numFmtId="0" fontId="31" fillId="0" borderId="6" xfId="0" applyFont="1" applyBorder="1" applyAlignment="1">
      <alignment horizontal="right" wrapText="1"/>
    </xf>
    <xf numFmtId="165" fontId="31" fillId="0" borderId="0" xfId="21" applyNumberFormat="1" applyFont="1"/>
    <xf numFmtId="165" fontId="31" fillId="0" borderId="6" xfId="21" applyNumberFormat="1" applyFont="1" applyBorder="1"/>
    <xf numFmtId="0" fontId="46" fillId="0" borderId="6" xfId="0" applyFont="1" applyBorder="1"/>
    <xf numFmtId="166" fontId="39" fillId="0" borderId="6" xfId="3" applyNumberFormat="1" applyFont="1" applyBorder="1"/>
    <xf numFmtId="166" fontId="0" fillId="0" borderId="0" xfId="3" applyNumberFormat="1" applyFont="1"/>
    <xf numFmtId="0" fontId="0" fillId="0" borderId="6" xfId="0" applyBorder="1" applyAlignment="1">
      <alignment horizontal="left" vertical="center" wrapText="1"/>
    </xf>
    <xf numFmtId="0" fontId="0" fillId="8" borderId="37" xfId="0" applyFill="1" applyBorder="1" applyAlignment="1">
      <alignment horizontal="left" vertical="top" wrapText="1"/>
    </xf>
    <xf numFmtId="0" fontId="0" fillId="8" borderId="38" xfId="0" applyFill="1" applyBorder="1" applyAlignment="1">
      <alignment horizontal="left" vertical="top" wrapText="1"/>
    </xf>
    <xf numFmtId="0" fontId="0" fillId="9" borderId="38" xfId="0" applyFill="1" applyBorder="1" applyAlignment="1">
      <alignment horizontal="left" vertical="top" wrapText="1"/>
    </xf>
    <xf numFmtId="0" fontId="0" fillId="8" borderId="39" xfId="0" applyFill="1" applyBorder="1" applyAlignment="1">
      <alignment horizontal="left" vertical="top" wrapText="1"/>
    </xf>
    <xf numFmtId="0" fontId="0" fillId="0" borderId="34" xfId="0" applyBorder="1" applyAlignment="1">
      <alignment horizontal="left" vertical="top" wrapText="1"/>
    </xf>
    <xf numFmtId="0" fontId="0" fillId="8" borderId="22" xfId="0" applyFill="1" applyBorder="1" applyAlignment="1">
      <alignment horizontal="left" vertical="top" wrapText="1"/>
    </xf>
    <xf numFmtId="0" fontId="0" fillId="8" borderId="27" xfId="0" applyFill="1" applyBorder="1" applyAlignment="1">
      <alignment horizontal="left" vertical="top" wrapText="1"/>
    </xf>
    <xf numFmtId="0" fontId="46" fillId="4" borderId="27" xfId="0" applyFont="1" applyFill="1" applyBorder="1" applyAlignment="1">
      <alignment horizontal="center" vertical="center" wrapText="1"/>
    </xf>
    <xf numFmtId="0" fontId="0" fillId="8" borderId="41" xfId="0" applyFill="1" applyBorder="1" applyAlignment="1">
      <alignment horizontal="left" vertical="top" wrapText="1"/>
    </xf>
    <xf numFmtId="0" fontId="39" fillId="7" borderId="22" xfId="0" applyFont="1" applyFill="1" applyBorder="1" applyAlignment="1">
      <alignment horizontal="center" vertical="center" wrapText="1"/>
    </xf>
    <xf numFmtId="0" fontId="0" fillId="10" borderId="20" xfId="0" applyFill="1" applyBorder="1" applyAlignment="1">
      <alignment horizontal="left" vertical="top" wrapText="1"/>
    </xf>
    <xf numFmtId="0" fontId="39" fillId="4" borderId="27" xfId="0" applyFont="1" applyFill="1" applyBorder="1" applyAlignment="1">
      <alignment horizontal="center" vertical="center" wrapText="1"/>
    </xf>
    <xf numFmtId="0" fontId="0" fillId="10" borderId="25" xfId="0" applyFill="1" applyBorder="1" applyAlignment="1">
      <alignment horizontal="left" vertical="top" wrapText="1"/>
    </xf>
    <xf numFmtId="0" fontId="0" fillId="0" borderId="42" xfId="0" applyBorder="1" applyAlignment="1">
      <alignment horizontal="center" vertical="top" wrapText="1"/>
    </xf>
    <xf numFmtId="0" fontId="0" fillId="0" borderId="40" xfId="0" applyBorder="1" applyAlignment="1">
      <alignment horizontal="center" vertical="top" wrapText="1"/>
    </xf>
    <xf numFmtId="0" fontId="0" fillId="0" borderId="34" xfId="0" applyBorder="1" applyAlignment="1">
      <alignment horizontal="center" vertical="top" wrapText="1"/>
    </xf>
    <xf numFmtId="17" fontId="0" fillId="0" borderId="0" xfId="0" applyNumberFormat="1" applyAlignment="1">
      <alignment horizontal="centerContinuous"/>
    </xf>
    <xf numFmtId="0" fontId="0" fillId="0" borderId="43" xfId="0" applyBorder="1" applyAlignment="1">
      <alignment horizontal="right" vertical="top" wrapText="1"/>
    </xf>
    <xf numFmtId="2" fontId="0" fillId="0" borderId="0" xfId="0" applyNumberFormat="1"/>
    <xf numFmtId="165" fontId="39" fillId="0" borderId="7" xfId="0" applyNumberFormat="1" applyFont="1" applyBorder="1"/>
    <xf numFmtId="14" fontId="4" fillId="11" borderId="0" xfId="0" applyNumberFormat="1" applyFont="1" applyFill="1" applyAlignment="1">
      <alignment horizontal="left" vertical="top" wrapText="1"/>
    </xf>
    <xf numFmtId="0" fontId="0" fillId="0" borderId="6" xfId="0" applyBorder="1" applyAlignment="1">
      <alignment wrapText="1"/>
    </xf>
    <xf numFmtId="0" fontId="38" fillId="0" borderId="6" xfId="0" applyFont="1" applyBorder="1" applyAlignment="1">
      <alignment horizontal="right" vertical="center" wrapText="1"/>
    </xf>
    <xf numFmtId="0" fontId="47" fillId="14" borderId="0" xfId="0" applyFont="1" applyFill="1"/>
    <xf numFmtId="3" fontId="38" fillId="14" borderId="0" xfId="0" applyNumberFormat="1" applyFont="1" applyFill="1"/>
    <xf numFmtId="0" fontId="74" fillId="14" borderId="44" xfId="0" applyFont="1" applyFill="1" applyBorder="1"/>
    <xf numFmtId="3" fontId="43" fillId="14" borderId="44" xfId="0" applyNumberFormat="1" applyFont="1" applyFill="1" applyBorder="1"/>
    <xf numFmtId="165" fontId="31" fillId="0" borderId="11" xfId="21" applyNumberFormat="1" applyFont="1" applyBorder="1"/>
    <xf numFmtId="2" fontId="69" fillId="0" borderId="0" xfId="0" applyNumberFormat="1" applyFont="1" applyAlignment="1">
      <alignment horizontal="right"/>
    </xf>
    <xf numFmtId="2" fontId="68" fillId="0" borderId="6" xfId="0" applyNumberFormat="1" applyFont="1" applyBorder="1"/>
    <xf numFmtId="2" fontId="68" fillId="0" borderId="6" xfId="0" applyNumberFormat="1" applyFont="1" applyBorder="1" applyAlignment="1">
      <alignment horizontal="right"/>
    </xf>
    <xf numFmtId="3" fontId="38" fillId="0" borderId="0" xfId="2" applyNumberFormat="1" applyFont="1"/>
    <xf numFmtId="0" fontId="38" fillId="0" borderId="0" xfId="0" applyFont="1" applyAlignment="1">
      <alignment vertical="top" wrapText="1"/>
    </xf>
    <xf numFmtId="165" fontId="0" fillId="0" borderId="11" xfId="0" applyNumberFormat="1" applyBorder="1"/>
    <xf numFmtId="165" fontId="1" fillId="0" borderId="11" xfId="7" applyNumberFormat="1" applyFont="1" applyFill="1" applyBorder="1" applyAlignment="1">
      <alignment horizontal="right"/>
    </xf>
    <xf numFmtId="165" fontId="1" fillId="0" borderId="0" xfId="7" applyNumberFormat="1" applyFont="1" applyFill="1" applyBorder="1" applyAlignment="1">
      <alignment horizontal="right"/>
    </xf>
    <xf numFmtId="165" fontId="1" fillId="0" borderId="6" xfId="7" applyNumberFormat="1" applyFont="1" applyFill="1" applyBorder="1" applyAlignment="1">
      <alignment horizontal="right"/>
    </xf>
    <xf numFmtId="14" fontId="4" fillId="0" borderId="5" xfId="0" applyNumberFormat="1" applyFont="1" applyBorder="1" applyAlignment="1">
      <alignment horizontal="left" vertical="center" wrapText="1"/>
    </xf>
    <xf numFmtId="172" fontId="0" fillId="0" borderId="6" xfId="0" applyNumberFormat="1" applyBorder="1"/>
    <xf numFmtId="172" fontId="0" fillId="0" borderId="0" xfId="0" applyNumberFormat="1"/>
    <xf numFmtId="171" fontId="0" fillId="0" borderId="0" xfId="0" applyNumberFormat="1"/>
    <xf numFmtId="165" fontId="31" fillId="0" borderId="0" xfId="0" applyNumberFormat="1" applyFont="1"/>
    <xf numFmtId="166" fontId="0" fillId="0" borderId="0" xfId="0" applyNumberFormat="1"/>
    <xf numFmtId="167" fontId="39" fillId="0" borderId="0" xfId="0" applyNumberFormat="1" applyFont="1"/>
    <xf numFmtId="165" fontId="48" fillId="0" borderId="0" xfId="4" applyNumberFormat="1" applyFont="1" applyFill="1" applyBorder="1"/>
    <xf numFmtId="0" fontId="31" fillId="0" borderId="0" xfId="0" applyFont="1" applyAlignment="1">
      <alignment horizontal="right"/>
    </xf>
    <xf numFmtId="0" fontId="31" fillId="0" borderId="0" xfId="0" applyFont="1" applyAlignment="1">
      <alignment horizontal="right" wrapText="1"/>
    </xf>
    <xf numFmtId="3" fontId="50" fillId="0" borderId="0" xfId="0" applyNumberFormat="1" applyFont="1" applyAlignment="1">
      <alignment vertical="center"/>
    </xf>
    <xf numFmtId="165" fontId="38" fillId="0" borderId="11" xfId="0" applyNumberFormat="1" applyFont="1" applyBorder="1"/>
    <xf numFmtId="1" fontId="47" fillId="0" borderId="0" xfId="2" applyNumberFormat="1" applyFont="1"/>
    <xf numFmtId="2" fontId="38" fillId="0" borderId="11" xfId="0" applyNumberFormat="1" applyFont="1" applyBorder="1"/>
    <xf numFmtId="2" fontId="38" fillId="0" borderId="0" xfId="0" applyNumberFormat="1" applyFont="1"/>
    <xf numFmtId="167" fontId="38" fillId="0" borderId="0" xfId="15" applyNumberFormat="1" applyFont="1"/>
    <xf numFmtId="167" fontId="42" fillId="0" borderId="0" xfId="16" applyNumberFormat="1" applyFont="1" applyAlignment="1">
      <alignment horizontal="right" wrapText="1"/>
    </xf>
    <xf numFmtId="167" fontId="42" fillId="0" borderId="0" xfId="17" applyNumberFormat="1" applyFont="1" applyAlignment="1">
      <alignment horizontal="right" wrapText="1"/>
    </xf>
    <xf numFmtId="3" fontId="38" fillId="0" borderId="0" xfId="13" applyNumberFormat="1" applyFont="1"/>
    <xf numFmtId="3" fontId="42" fillId="0" borderId="0" xfId="16" applyNumberFormat="1" applyFont="1" applyAlignment="1">
      <alignment horizontal="right" wrapText="1"/>
    </xf>
    <xf numFmtId="3" fontId="42" fillId="0" borderId="0" xfId="17" applyNumberFormat="1" applyFont="1" applyAlignment="1">
      <alignment horizontal="right" wrapText="1"/>
    </xf>
    <xf numFmtId="170" fontId="50" fillId="0" borderId="0" xfId="3" applyNumberFormat="1" applyFont="1" applyFill="1" applyBorder="1" applyAlignment="1">
      <alignment horizontal="right" wrapText="1"/>
    </xf>
    <xf numFmtId="4" fontId="42" fillId="0" borderId="0" xfId="19" applyNumberFormat="1" applyFont="1" applyAlignment="1">
      <alignment horizontal="right" wrapText="1"/>
    </xf>
    <xf numFmtId="2" fontId="50" fillId="0" borderId="0" xfId="0" applyNumberFormat="1" applyFont="1"/>
    <xf numFmtId="4" fontId="0" fillId="0" borderId="7" xfId="0" applyNumberFormat="1" applyBorder="1"/>
    <xf numFmtId="0" fontId="75" fillId="0" borderId="7" xfId="0" applyFont="1" applyBorder="1"/>
    <xf numFmtId="0" fontId="38" fillId="0" borderId="6" xfId="13" applyFont="1" applyBorder="1"/>
    <xf numFmtId="0" fontId="31" fillId="0" borderId="7" xfId="0" applyFont="1" applyBorder="1"/>
    <xf numFmtId="4" fontId="0" fillId="0" borderId="0" xfId="0" applyNumberFormat="1"/>
    <xf numFmtId="3" fontId="31" fillId="0" borderId="0" xfId="6" applyNumberFormat="1" applyAlignment="1"/>
    <xf numFmtId="3" fontId="31" fillId="0" borderId="6" xfId="6" applyNumberFormat="1" applyBorder="1" applyAlignment="1"/>
    <xf numFmtId="0" fontId="31" fillId="0" borderId="6" xfId="6" applyBorder="1" applyAlignment="1"/>
    <xf numFmtId="166" fontId="31" fillId="0" borderId="0" xfId="3" applyNumberFormat="1" applyFont="1" applyFill="1" applyBorder="1" applyAlignment="1"/>
    <xf numFmtId="3" fontId="31" fillId="0" borderId="0" xfId="3" applyNumberFormat="1" applyFont="1" applyFill="1" applyBorder="1" applyAlignment="1"/>
    <xf numFmtId="3" fontId="31" fillId="0" borderId="6" xfId="3" applyNumberFormat="1" applyFont="1" applyFill="1" applyBorder="1" applyAlignment="1"/>
    <xf numFmtId="166" fontId="31" fillId="0" borderId="6" xfId="3" applyNumberFormat="1" applyFont="1" applyFill="1" applyBorder="1" applyAlignment="1"/>
    <xf numFmtId="3" fontId="31" fillId="0" borderId="0" xfId="0" applyNumberFormat="1" applyFont="1"/>
    <xf numFmtId="3" fontId="31" fillId="0" borderId="6" xfId="0" applyNumberFormat="1" applyFont="1" applyBorder="1"/>
    <xf numFmtId="14" fontId="4" fillId="0" borderId="0" xfId="0" applyNumberFormat="1" applyFont="1" applyAlignment="1">
      <alignment horizontal="left" vertical="center" wrapText="1"/>
    </xf>
    <xf numFmtId="3" fontId="56" fillId="0" borderId="6" xfId="0" applyNumberFormat="1" applyFont="1" applyBorder="1" applyAlignment="1">
      <alignment vertical="center"/>
    </xf>
    <xf numFmtId="165" fontId="31" fillId="0" borderId="6" xfId="0" applyNumberFormat="1" applyFont="1" applyBorder="1"/>
    <xf numFmtId="0" fontId="39" fillId="0" borderId="6" xfId="0" applyFont="1" applyBorder="1"/>
    <xf numFmtId="3" fontId="43" fillId="0" borderId="6" xfId="0" applyNumberFormat="1" applyFont="1" applyBorder="1"/>
    <xf numFmtId="3" fontId="39" fillId="0" borderId="6" xfId="0" applyNumberFormat="1" applyFont="1" applyBorder="1"/>
    <xf numFmtId="3" fontId="39" fillId="0" borderId="6" xfId="0" applyNumberFormat="1" applyFont="1" applyBorder="1" applyAlignment="1">
      <alignment vertical="center"/>
    </xf>
    <xf numFmtId="0" fontId="43" fillId="4" borderId="31" xfId="0" applyFont="1" applyFill="1" applyBorder="1" applyAlignment="1">
      <alignment horizontal="center" vertical="top" wrapText="1"/>
    </xf>
    <xf numFmtId="0" fontId="0" fillId="8" borderId="45" xfId="0" applyFill="1" applyBorder="1" applyAlignment="1">
      <alignment horizontal="left" vertical="top" wrapText="1"/>
    </xf>
    <xf numFmtId="0" fontId="0" fillId="4" borderId="45" xfId="0" applyFill="1" applyBorder="1" applyAlignment="1">
      <alignment horizontal="center" vertical="top" wrapText="1"/>
    </xf>
    <xf numFmtId="0" fontId="0" fillId="8" borderId="46" xfId="0" applyFill="1" applyBorder="1" applyAlignment="1">
      <alignment horizontal="left" vertical="top" wrapText="1"/>
    </xf>
    <xf numFmtId="0" fontId="0" fillId="9" borderId="47" xfId="0" applyFill="1" applyBorder="1" applyAlignment="1">
      <alignment horizontal="left" vertical="top" wrapText="1"/>
    </xf>
    <xf numFmtId="0" fontId="0" fillId="7" borderId="0" xfId="0" applyFill="1" applyAlignment="1">
      <alignment horizontal="center" vertical="top" wrapText="1"/>
    </xf>
    <xf numFmtId="0" fontId="0" fillId="8" borderId="48" xfId="0" applyFill="1" applyBorder="1" applyAlignment="1">
      <alignment horizontal="left" vertical="top" wrapText="1"/>
    </xf>
    <xf numFmtId="0" fontId="0" fillId="7" borderId="11" xfId="0" applyFill="1" applyBorder="1" applyAlignment="1">
      <alignment horizontal="center" vertical="top" wrapText="1"/>
    </xf>
    <xf numFmtId="0" fontId="0" fillId="9" borderId="49" xfId="0" applyFill="1" applyBorder="1" applyAlignment="1">
      <alignment horizontal="left" vertical="top" wrapText="1"/>
    </xf>
    <xf numFmtId="0" fontId="0" fillId="9" borderId="50" xfId="0" applyFill="1" applyBorder="1" applyAlignment="1">
      <alignment horizontal="left" vertical="top" wrapText="1"/>
    </xf>
    <xf numFmtId="0" fontId="0" fillId="9" borderId="51" xfId="0" applyFill="1" applyBorder="1" applyAlignment="1">
      <alignment horizontal="left" vertical="top" wrapText="1"/>
    </xf>
    <xf numFmtId="49" fontId="0" fillId="0" borderId="0" xfId="0" applyNumberFormat="1"/>
    <xf numFmtId="167" fontId="31" fillId="0" borderId="8" xfId="0" applyNumberFormat="1" applyFont="1" applyBorder="1"/>
    <xf numFmtId="167" fontId="31" fillId="0" borderId="6" xfId="0" applyNumberFormat="1" applyFont="1" applyBorder="1"/>
    <xf numFmtId="167" fontId="31" fillId="0" borderId="10" xfId="0" applyNumberFormat="1" applyFont="1" applyBorder="1"/>
    <xf numFmtId="0" fontId="77" fillId="0" borderId="16" xfId="0" applyFont="1" applyBorder="1" applyAlignment="1">
      <alignment horizontal="center" vertical="center" wrapText="1"/>
    </xf>
    <xf numFmtId="0" fontId="0" fillId="0" borderId="43" xfId="0" applyBorder="1" applyAlignment="1">
      <alignment horizontal="right" wrapText="1"/>
    </xf>
    <xf numFmtId="171" fontId="0" fillId="0" borderId="9" xfId="0" applyNumberFormat="1" applyBorder="1"/>
    <xf numFmtId="2" fontId="76" fillId="0" borderId="52" xfId="22" applyNumberFormat="1" applyFont="1" applyBorder="1" applyAlignment="1">
      <alignment horizontal="right" wrapText="1"/>
    </xf>
    <xf numFmtId="4" fontId="38" fillId="0" borderId="7" xfId="2" applyNumberFormat="1" applyFont="1" applyBorder="1"/>
    <xf numFmtId="2" fontId="31" fillId="0" borderId="7" xfId="0" applyNumberFormat="1" applyFont="1" applyBorder="1"/>
    <xf numFmtId="4" fontId="76" fillId="0" borderId="52" xfId="16" applyNumberFormat="1" applyFont="1" applyBorder="1" applyAlignment="1">
      <alignment horizontal="right" wrapText="1"/>
    </xf>
    <xf numFmtId="4" fontId="76" fillId="0" borderId="52" xfId="22" applyNumberFormat="1" applyFont="1" applyBorder="1" applyAlignment="1">
      <alignment horizontal="right" wrapText="1"/>
    </xf>
    <xf numFmtId="4" fontId="76" fillId="0" borderId="53" xfId="16" applyNumberFormat="1" applyFont="1" applyBorder="1" applyAlignment="1">
      <alignment horizontal="right" wrapText="1"/>
    </xf>
    <xf numFmtId="4" fontId="76" fillId="0" borderId="53" xfId="22" applyNumberFormat="1" applyFont="1" applyBorder="1" applyAlignment="1">
      <alignment horizontal="right" wrapText="1"/>
    </xf>
    <xf numFmtId="2" fontId="0" fillId="0" borderId="0" xfId="4" applyNumberFormat="1" applyFont="1" applyBorder="1"/>
    <xf numFmtId="166" fontId="0" fillId="0" borderId="0" xfId="3" applyNumberFormat="1" applyFont="1" applyFill="1" applyBorder="1" applyAlignment="1">
      <alignment horizontal="right" vertical="center"/>
    </xf>
    <xf numFmtId="2" fontId="0" fillId="0" borderId="6" xfId="4" applyNumberFormat="1" applyFont="1" applyBorder="1"/>
    <xf numFmtId="166" fontId="0" fillId="0" borderId="6" xfId="3" applyNumberFormat="1" applyFont="1" applyFill="1" applyBorder="1" applyAlignment="1">
      <alignment horizontal="right" vertical="center"/>
    </xf>
    <xf numFmtId="166" fontId="0" fillId="0" borderId="0" xfId="3" applyNumberFormat="1" applyFont="1" applyBorder="1" applyAlignment="1">
      <alignment horizontal="right" vertical="center"/>
    </xf>
    <xf numFmtId="166" fontId="0" fillId="0" borderId="0" xfId="3" applyNumberFormat="1" applyFont="1" applyFill="1" applyBorder="1"/>
    <xf numFmtId="166" fontId="0" fillId="0" borderId="0" xfId="3" applyNumberFormat="1" applyFont="1" applyFill="1" applyBorder="1" applyAlignment="1">
      <alignment horizontal="right"/>
    </xf>
    <xf numFmtId="166" fontId="0" fillId="0" borderId="0" xfId="3" applyNumberFormat="1" applyFont="1" applyFill="1" applyBorder="1" applyAlignment="1">
      <alignment horizontal="left"/>
    </xf>
    <xf numFmtId="166" fontId="0" fillId="0" borderId="0" xfId="3" applyNumberFormat="1" applyFont="1" applyFill="1" applyBorder="1" applyAlignment="1">
      <alignment horizontal="center"/>
    </xf>
    <xf numFmtId="0" fontId="1" fillId="0" borderId="11" xfId="2" applyFont="1" applyBorder="1" applyAlignment="1">
      <alignment horizontal="left" wrapText="1"/>
    </xf>
    <xf numFmtId="0" fontId="1" fillId="0" borderId="0" xfId="2" applyFont="1" applyAlignment="1">
      <alignment horizontal="left"/>
    </xf>
    <xf numFmtId="166" fontId="1" fillId="0" borderId="0" xfId="3" applyNumberFormat="1" applyFont="1" applyFill="1" applyBorder="1" applyAlignment="1">
      <alignment horizontal="center"/>
    </xf>
    <xf numFmtId="0" fontId="1" fillId="0" borderId="6" xfId="0" applyFont="1" applyBorder="1"/>
    <xf numFmtId="166" fontId="49" fillId="0" borderId="0" xfId="23" applyNumberFormat="1" applyFont="1" applyFill="1" applyBorder="1" applyAlignment="1">
      <alignment horizontal="left"/>
    </xf>
    <xf numFmtId="166" fontId="49" fillId="0" borderId="0" xfId="23" applyNumberFormat="1" applyFont="1" applyFill="1" applyBorder="1" applyAlignment="1">
      <alignment horizontal="right"/>
    </xf>
    <xf numFmtId="166" fontId="49" fillId="0" borderId="6" xfId="23" applyNumberFormat="1" applyFont="1" applyFill="1" applyBorder="1" applyAlignment="1">
      <alignment horizontal="left"/>
    </xf>
    <xf numFmtId="166" fontId="0" fillId="0" borderId="6" xfId="23" applyNumberFormat="1" applyFont="1" applyBorder="1"/>
    <xf numFmtId="166" fontId="0" fillId="0" borderId="0" xfId="23" applyNumberFormat="1" applyFont="1"/>
    <xf numFmtId="166" fontId="0" fillId="0" borderId="7" xfId="23" applyNumberFormat="1" applyFont="1" applyBorder="1"/>
    <xf numFmtId="166" fontId="0" fillId="0" borderId="0" xfId="23" applyNumberFormat="1" applyFont="1" applyAlignment="1">
      <alignment horizontal="right"/>
    </xf>
    <xf numFmtId="166" fontId="0" fillId="0" borderId="0" xfId="23" applyNumberFormat="1" applyFont="1" applyBorder="1" applyAlignment="1">
      <alignment horizontal="right"/>
    </xf>
    <xf numFmtId="166" fontId="0" fillId="0" borderId="6" xfId="23" applyNumberFormat="1" applyFont="1" applyBorder="1" applyAlignment="1">
      <alignment horizontal="right"/>
    </xf>
    <xf numFmtId="166" fontId="0" fillId="0" borderId="0" xfId="23" applyNumberFormat="1" applyFont="1" applyBorder="1"/>
    <xf numFmtId="2" fontId="27" fillId="0" borderId="8" xfId="0" applyNumberFormat="1" applyFont="1" applyBorder="1" applyAlignment="1">
      <alignment horizontal="right"/>
    </xf>
    <xf numFmtId="2" fontId="30" fillId="0" borderId="10" xfId="0" applyNumberFormat="1" applyFont="1" applyBorder="1"/>
    <xf numFmtId="165" fontId="0" fillId="0" borderId="0" xfId="4" applyNumberFormat="1" applyFont="1" applyBorder="1"/>
    <xf numFmtId="0" fontId="38" fillId="11" borderId="0" xfId="0" quotePrefix="1" applyFont="1" applyFill="1"/>
    <xf numFmtId="0" fontId="38" fillId="11" borderId="0" xfId="0" applyFont="1" applyFill="1"/>
    <xf numFmtId="166" fontId="0" fillId="0" borderId="0" xfId="3" applyNumberFormat="1" applyFont="1" applyBorder="1"/>
    <xf numFmtId="0" fontId="52" fillId="0" borderId="0" xfId="0" applyFont="1"/>
    <xf numFmtId="173" fontId="0" fillId="0" borderId="35" xfId="20" applyNumberFormat="1" applyFont="1" applyFill="1" applyBorder="1" applyAlignment="1">
      <alignment horizontal="right"/>
    </xf>
    <xf numFmtId="173" fontId="0" fillId="0" borderId="36" xfId="20" applyNumberFormat="1" applyFont="1" applyFill="1" applyBorder="1" applyAlignment="1">
      <alignment horizontal="right"/>
    </xf>
    <xf numFmtId="0" fontId="0" fillId="0" borderId="0" xfId="0" applyAlignment="1">
      <alignment horizontal="left" indent="1"/>
    </xf>
    <xf numFmtId="0" fontId="0" fillId="0" borderId="6" xfId="0" applyBorder="1" applyAlignment="1">
      <alignment horizontal="left" indent="1"/>
    </xf>
    <xf numFmtId="174" fontId="0" fillId="0" borderId="0" xfId="0" applyNumberFormat="1"/>
    <xf numFmtId="174" fontId="0" fillId="0" borderId="6" xfId="0" applyNumberFormat="1" applyBorder="1"/>
    <xf numFmtId="0" fontId="38" fillId="0" borderId="6" xfId="0" applyFont="1" applyBorder="1" applyAlignment="1">
      <alignment horizontal="right" vertical="center" wrapText="1" readingOrder="1"/>
    </xf>
    <xf numFmtId="0" fontId="52" fillId="0" borderId="0" xfId="0" applyFont="1" applyAlignment="1">
      <alignment horizontal="right"/>
    </xf>
    <xf numFmtId="165" fontId="38" fillId="0" borderId="6" xfId="0" applyNumberFormat="1" applyFont="1" applyBorder="1" applyAlignment="1">
      <alignment horizontal="right"/>
    </xf>
    <xf numFmtId="2" fontId="76" fillId="0" borderId="54" xfId="22" applyNumberFormat="1" applyFont="1" applyBorder="1" applyAlignment="1">
      <alignment horizontal="right" wrapText="1"/>
    </xf>
    <xf numFmtId="4" fontId="38" fillId="0" borderId="0" xfId="15" applyNumberFormat="1" applyFont="1"/>
    <xf numFmtId="4" fontId="38" fillId="0" borderId="55" xfId="15" applyNumberFormat="1" applyFont="1" applyBorder="1"/>
    <xf numFmtId="4" fontId="76" fillId="0" borderId="54" xfId="16" applyNumberFormat="1" applyFont="1" applyBorder="1" applyAlignment="1">
      <alignment horizontal="right" wrapText="1"/>
    </xf>
    <xf numFmtId="4" fontId="76" fillId="0" borderId="54" xfId="22" applyNumberFormat="1" applyFont="1" applyBorder="1" applyAlignment="1">
      <alignment horizontal="right" wrapText="1"/>
    </xf>
    <xf numFmtId="4" fontId="38" fillId="0" borderId="0" xfId="13" applyNumberFormat="1" applyFont="1"/>
    <xf numFmtId="4" fontId="38" fillId="0" borderId="7" xfId="15" applyNumberFormat="1" applyFont="1" applyBorder="1"/>
    <xf numFmtId="165" fontId="0" fillId="0" borderId="6" xfId="4" applyNumberFormat="1" applyFont="1" applyBorder="1"/>
    <xf numFmtId="0" fontId="0" fillId="0" borderId="56" xfId="0" applyBorder="1"/>
    <xf numFmtId="0" fontId="0" fillId="0" borderId="8" xfId="0" applyBorder="1"/>
    <xf numFmtId="165" fontId="39" fillId="0" borderId="13" xfId="0" applyNumberFormat="1" applyFont="1" applyBorder="1"/>
    <xf numFmtId="174" fontId="56" fillId="0" borderId="0" xfId="0" applyNumberFormat="1" applyFont="1" applyAlignment="1">
      <alignment horizontal="right"/>
    </xf>
    <xf numFmtId="0" fontId="0" fillId="0" borderId="0" xfId="0" applyAlignment="1">
      <alignment horizontal="center" vertical="center"/>
    </xf>
    <xf numFmtId="0" fontId="0" fillId="0" borderId="6" xfId="0" applyBorder="1" applyAlignment="1">
      <alignment horizontal="center" vertical="center"/>
    </xf>
    <xf numFmtId="0" fontId="0" fillId="0" borderId="6" xfId="0" applyBorder="1" applyAlignment="1">
      <alignment vertical="top"/>
    </xf>
    <xf numFmtId="0" fontId="0" fillId="0" borderId="6" xfId="0" applyBorder="1" applyAlignment="1">
      <alignment vertical="top" wrapText="1"/>
    </xf>
    <xf numFmtId="0" fontId="0" fillId="11" borderId="6" xfId="0" applyFill="1" applyBorder="1" applyAlignment="1">
      <alignment horizontal="left" vertical="top" wrapText="1"/>
    </xf>
    <xf numFmtId="1" fontId="0" fillId="0" borderId="11" xfId="0" applyNumberFormat="1" applyBorder="1" applyAlignment="1">
      <alignment horizontal="center"/>
    </xf>
    <xf numFmtId="1" fontId="0" fillId="0" borderId="0" xfId="0" applyNumberFormat="1" applyAlignment="1">
      <alignment horizontal="center"/>
    </xf>
    <xf numFmtId="1" fontId="0" fillId="0" borderId="6" xfId="0" applyNumberFormat="1" applyBorder="1" applyAlignment="1">
      <alignment horizontal="center"/>
    </xf>
    <xf numFmtId="0" fontId="0" fillId="0" borderId="6" xfId="0" applyBorder="1" applyAlignment="1">
      <alignment horizontal="left" vertical="top"/>
    </xf>
    <xf numFmtId="0" fontId="0" fillId="11" borderId="57" xfId="0" applyFill="1" applyBorder="1" applyAlignment="1">
      <alignment horizontal="right" wrapText="1"/>
    </xf>
    <xf numFmtId="0" fontId="0" fillId="11" borderId="57" xfId="0" applyFill="1" applyBorder="1" applyAlignment="1">
      <alignment horizontal="right" vertical="top" wrapText="1"/>
    </xf>
    <xf numFmtId="0" fontId="0" fillId="11" borderId="0" xfId="0" applyFill="1"/>
    <xf numFmtId="0" fontId="0" fillId="11" borderId="6" xfId="0" applyFill="1" applyBorder="1"/>
    <xf numFmtId="0" fontId="0" fillId="0" borderId="58" xfId="0" applyBorder="1" applyAlignment="1">
      <alignment horizontal="center" vertical="top" wrapText="1"/>
    </xf>
    <xf numFmtId="0" fontId="0" fillId="8" borderId="59" xfId="0" applyFill="1" applyBorder="1" applyAlignment="1">
      <alignment horizontal="left" vertical="top" wrapText="1"/>
    </xf>
    <xf numFmtId="0" fontId="0" fillId="9" borderId="60" xfId="0" applyFill="1" applyBorder="1" applyAlignment="1">
      <alignment horizontal="left" vertical="top" wrapText="1"/>
    </xf>
    <xf numFmtId="0" fontId="0" fillId="10" borderId="58" xfId="0" applyFill="1" applyBorder="1" applyAlignment="1">
      <alignment horizontal="left" vertical="top" wrapText="1"/>
    </xf>
    <xf numFmtId="0" fontId="0" fillId="10" borderId="61" xfId="0" applyFill="1" applyBorder="1" applyAlignment="1">
      <alignment horizontal="left" vertical="top" wrapText="1"/>
    </xf>
    <xf numFmtId="0" fontId="0" fillId="6" borderId="51" xfId="0" applyFill="1" applyBorder="1" applyAlignment="1">
      <alignment horizontal="left" vertical="top" wrapText="1"/>
    </xf>
    <xf numFmtId="0" fontId="0" fillId="10" borderId="50" xfId="0" applyFill="1" applyBorder="1" applyAlignment="1">
      <alignment horizontal="left" vertical="top" wrapText="1"/>
    </xf>
    <xf numFmtId="0" fontId="0" fillId="10" borderId="51" xfId="0" applyFill="1" applyBorder="1" applyAlignment="1">
      <alignment horizontal="left" vertical="top" wrapText="1"/>
    </xf>
    <xf numFmtId="0" fontId="0" fillId="0" borderId="62" xfId="0" applyBorder="1"/>
    <xf numFmtId="0" fontId="0" fillId="9" borderId="63" xfId="0" applyFill="1" applyBorder="1" applyAlignment="1">
      <alignment horizontal="left" vertical="top" wrapText="1"/>
    </xf>
    <xf numFmtId="0" fontId="0" fillId="9" borderId="21" xfId="0" applyFill="1" applyBorder="1" applyAlignment="1">
      <alignment horizontal="left" vertical="top" wrapText="1"/>
    </xf>
    <xf numFmtId="0" fontId="0" fillId="6" borderId="47" xfId="0" applyFill="1" applyBorder="1" applyAlignment="1">
      <alignment horizontal="left" vertical="top" wrapText="1"/>
    </xf>
    <xf numFmtId="0" fontId="0" fillId="6" borderId="26" xfId="0" applyFill="1" applyBorder="1" applyAlignment="1">
      <alignment horizontal="left" vertical="top" wrapText="1"/>
    </xf>
    <xf numFmtId="0" fontId="0" fillId="9" borderId="26" xfId="0" applyFill="1" applyBorder="1" applyAlignment="1">
      <alignment horizontal="left" vertical="top" wrapText="1"/>
    </xf>
    <xf numFmtId="0" fontId="0" fillId="0" borderId="64" xfId="0" applyBorder="1" applyAlignment="1">
      <alignment horizontal="left" vertical="top" wrapText="1"/>
    </xf>
    <xf numFmtId="0" fontId="0" fillId="10" borderId="63" xfId="0" applyFill="1" applyBorder="1" applyAlignment="1">
      <alignment horizontal="left" vertical="top" wrapText="1"/>
    </xf>
    <xf numFmtId="0" fontId="0" fillId="10" borderId="47" xfId="0" applyFill="1" applyBorder="1" applyAlignment="1">
      <alignment horizontal="left" vertical="top" wrapText="1"/>
    </xf>
    <xf numFmtId="0" fontId="0" fillId="0" borderId="64" xfId="0" applyBorder="1" applyAlignment="1">
      <alignment horizontal="center" vertical="top" wrapText="1"/>
    </xf>
    <xf numFmtId="0" fontId="0" fillId="9" borderId="45" xfId="0" applyFill="1" applyBorder="1" applyAlignment="1">
      <alignment horizontal="left" vertical="top" wrapText="1"/>
    </xf>
    <xf numFmtId="0" fontId="0" fillId="9" borderId="31" xfId="0" applyFill="1" applyBorder="1" applyAlignment="1">
      <alignment horizontal="left" vertical="top" wrapText="1"/>
    </xf>
    <xf numFmtId="0" fontId="0" fillId="9" borderId="65" xfId="0" applyFill="1" applyBorder="1" applyAlignment="1">
      <alignment horizontal="left" vertical="top" wrapText="1"/>
    </xf>
    <xf numFmtId="9" fontId="0" fillId="0" borderId="0" xfId="4" applyFont="1"/>
    <xf numFmtId="0" fontId="8" fillId="0" borderId="4" xfId="0" applyFont="1" applyBorder="1" applyAlignment="1">
      <alignment horizontal="justify" vertical="center" wrapText="1"/>
    </xf>
    <xf numFmtId="0" fontId="9" fillId="0" borderId="5" xfId="0" applyFont="1" applyBorder="1" applyAlignment="1">
      <alignment horizontal="justify" vertical="center" wrapText="1"/>
    </xf>
    <xf numFmtId="0" fontId="9" fillId="0" borderId="0" xfId="0" applyFont="1" applyAlignment="1">
      <alignment horizontal="justify" vertical="center" wrapText="1"/>
    </xf>
    <xf numFmtId="0" fontId="28" fillId="2" borderId="0" xfId="0" applyFont="1" applyFill="1" applyAlignment="1">
      <alignment horizontal="left"/>
    </xf>
    <xf numFmtId="0" fontId="29" fillId="2" borderId="6" xfId="0" applyFont="1" applyFill="1" applyBorder="1" applyAlignment="1">
      <alignment horizontal="left"/>
    </xf>
    <xf numFmtId="0" fontId="30" fillId="2" borderId="7" xfId="0" applyFont="1" applyFill="1" applyBorder="1" applyAlignment="1">
      <alignment horizontal="left" vertical="top" wrapText="1"/>
    </xf>
    <xf numFmtId="0" fontId="4" fillId="0" borderId="5" xfId="0" applyFont="1" applyBorder="1" applyAlignment="1">
      <alignment vertical="center" wrapText="1"/>
    </xf>
    <xf numFmtId="0" fontId="4" fillId="0" borderId="0" xfId="0" applyFont="1" applyAlignment="1">
      <alignment vertical="center" wrapText="1"/>
    </xf>
    <xf numFmtId="14" fontId="4" fillId="0" borderId="5" xfId="0" applyNumberFormat="1" applyFont="1" applyBorder="1" applyAlignment="1">
      <alignment horizontal="left" vertical="top" wrapText="1"/>
    </xf>
    <xf numFmtId="14" fontId="4" fillId="0" borderId="0" xfId="0" applyNumberFormat="1" applyFont="1" applyAlignment="1">
      <alignment horizontal="left" vertical="top" wrapText="1"/>
    </xf>
    <xf numFmtId="0" fontId="14" fillId="0" borderId="4" xfId="0" applyFont="1" applyBorder="1" applyAlignment="1">
      <alignment horizontal="justify" vertical="center" wrapText="1"/>
    </xf>
    <xf numFmtId="0" fontId="13" fillId="0" borderId="0" xfId="0" applyFont="1" applyAlignment="1">
      <alignment horizontal="left" vertical="center" wrapText="1"/>
    </xf>
    <xf numFmtId="0" fontId="12" fillId="0" borderId="4" xfId="0" applyFont="1" applyBorder="1" applyAlignment="1">
      <alignment horizontal="justify" vertical="center" wrapText="1"/>
    </xf>
    <xf numFmtId="0" fontId="16" fillId="0" borderId="4" xfId="0" applyFont="1" applyBorder="1" applyAlignment="1">
      <alignment horizontal="justify" vertical="center" wrapText="1"/>
    </xf>
    <xf numFmtId="0" fontId="2" fillId="0" borderId="0" xfId="0" applyFont="1" applyAlignment="1">
      <alignment horizontal="left" vertical="center" wrapText="1"/>
    </xf>
    <xf numFmtId="0" fontId="18" fillId="0" borderId="4" xfId="0" applyFont="1" applyBorder="1" applyAlignment="1">
      <alignment horizontal="justify" vertical="center" wrapText="1"/>
    </xf>
    <xf numFmtId="0" fontId="2" fillId="0" borderId="0" xfId="0" applyFont="1" applyAlignment="1">
      <alignment horizontal="justify" vertical="center" wrapText="1"/>
    </xf>
    <xf numFmtId="0" fontId="20" fillId="0" borderId="4" xfId="0" applyFont="1" applyBorder="1" applyAlignment="1">
      <alignment horizontal="justify" vertical="center" wrapText="1"/>
    </xf>
    <xf numFmtId="0" fontId="6" fillId="0" borderId="0" xfId="0" applyFont="1" applyAlignment="1">
      <alignment horizontal="left" vertical="center" wrapText="1"/>
    </xf>
    <xf numFmtId="0" fontId="11" fillId="0" borderId="0" xfId="0" applyFont="1" applyAlignment="1">
      <alignment horizontal="left" vertical="center" wrapText="1"/>
    </xf>
    <xf numFmtId="0" fontId="23" fillId="0" borderId="0" xfId="0" applyFont="1" applyAlignment="1">
      <alignment horizontal="left" vertical="center" wrapText="1"/>
    </xf>
    <xf numFmtId="0" fontId="21" fillId="0" borderId="0" xfId="0" applyFont="1" applyAlignment="1">
      <alignment horizontal="left" vertical="center" wrapText="1"/>
    </xf>
    <xf numFmtId="0" fontId="19" fillId="0" borderId="0" xfId="0" applyFont="1" applyAlignment="1">
      <alignment horizontal="left" vertical="center" wrapText="1"/>
    </xf>
    <xf numFmtId="0" fontId="17" fillId="0" borderId="0" xfId="0" applyFont="1" applyAlignment="1">
      <alignment horizontal="left" vertical="center" wrapText="1"/>
    </xf>
    <xf numFmtId="0" fontId="24" fillId="0" borderId="4" xfId="0" applyFont="1" applyBorder="1" applyAlignment="1">
      <alignment horizontal="justify" vertical="center" wrapText="1"/>
    </xf>
    <xf numFmtId="0" fontId="22" fillId="0" borderId="4" xfId="0" applyFont="1" applyBorder="1" applyAlignment="1">
      <alignment horizontal="justify" vertical="center" wrapText="1"/>
    </xf>
    <xf numFmtId="0" fontId="0" fillId="0" borderId="0" xfId="0" applyAlignment="1">
      <alignment horizontal="center"/>
    </xf>
    <xf numFmtId="0" fontId="38" fillId="0" borderId="7" xfId="0" applyFont="1" applyBorder="1" applyAlignment="1">
      <alignment horizontal="center" wrapText="1"/>
    </xf>
    <xf numFmtId="0" fontId="0" fillId="0" borderId="6" xfId="0" applyBorder="1" applyAlignment="1">
      <alignment horizontal="center"/>
    </xf>
    <xf numFmtId="0" fontId="0" fillId="0" borderId="0" xfId="0" applyAlignment="1">
      <alignment horizontal="left" vertical="center" wrapText="1"/>
    </xf>
    <xf numFmtId="0" fontId="0" fillId="0" borderId="6" xfId="0" applyBorder="1" applyAlignment="1">
      <alignment horizontal="center" vertical="top"/>
    </xf>
    <xf numFmtId="0" fontId="0" fillId="0" borderId="6" xfId="0" applyBorder="1" applyAlignment="1">
      <alignment horizontal="center" vertical="top" wrapText="1"/>
    </xf>
    <xf numFmtId="0" fontId="0" fillId="0" borderId="7" xfId="0" applyBorder="1" applyAlignment="1">
      <alignment horizontal="center"/>
    </xf>
    <xf numFmtId="0" fontId="48" fillId="0" borderId="0" xfId="0" applyFont="1" applyAlignment="1">
      <alignment horizontal="left" vertical="center" wrapText="1"/>
    </xf>
    <xf numFmtId="17" fontId="0" fillId="0" borderId="6" xfId="0" applyNumberFormat="1" applyBorder="1" applyAlignment="1">
      <alignment horizontal="center"/>
    </xf>
    <xf numFmtId="17" fontId="0" fillId="11" borderId="6" xfId="0" applyNumberFormat="1" applyFill="1" applyBorder="1" applyAlignment="1">
      <alignment horizontal="center"/>
    </xf>
    <xf numFmtId="0" fontId="38" fillId="0" borderId="7" xfId="13" applyFont="1" applyBorder="1" applyAlignment="1">
      <alignment horizontal="center"/>
    </xf>
    <xf numFmtId="0" fontId="0" fillId="0" borderId="16" xfId="0" applyBorder="1" applyAlignment="1">
      <alignment horizontal="left" vertical="center" wrapText="1"/>
    </xf>
    <xf numFmtId="0" fontId="38" fillId="0" borderId="6" xfId="13" applyFont="1" applyBorder="1" applyAlignment="1">
      <alignment horizontal="center"/>
    </xf>
    <xf numFmtId="0" fontId="38" fillId="0" borderId="7" xfId="0" applyFont="1" applyBorder="1" applyAlignment="1">
      <alignment horizontal="center"/>
    </xf>
    <xf numFmtId="0" fontId="47" fillId="0" borderId="11" xfId="0" applyFont="1" applyBorder="1" applyAlignment="1">
      <alignment horizontal="left" vertical="top" wrapText="1"/>
    </xf>
    <xf numFmtId="0" fontId="0" fillId="0" borderId="0" xfId="0" applyAlignment="1">
      <alignment horizontal="left" wrapText="1"/>
    </xf>
    <xf numFmtId="0" fontId="0" fillId="11" borderId="0" xfId="0" applyFill="1" applyAlignment="1">
      <alignment horizontal="center"/>
    </xf>
    <xf numFmtId="0" fontId="0" fillId="0" borderId="11" xfId="0" applyBorder="1" applyAlignment="1">
      <alignment horizontal="left" wrapText="1"/>
    </xf>
    <xf numFmtId="0" fontId="38" fillId="0" borderId="0" xfId="0" applyFont="1" applyAlignment="1">
      <alignment horizontal="left" wrapText="1"/>
    </xf>
    <xf numFmtId="0" fontId="38" fillId="0" borderId="0" xfId="0" applyFont="1" applyAlignment="1">
      <alignment horizontal="center" vertical="top" wrapText="1"/>
    </xf>
    <xf numFmtId="0" fontId="38" fillId="0" borderId="0" xfId="0" applyFont="1" applyAlignment="1">
      <alignment horizontal="left" vertical="top" wrapText="1"/>
    </xf>
    <xf numFmtId="0" fontId="38" fillId="0" borderId="7" xfId="0" applyFont="1" applyBorder="1" applyAlignment="1">
      <alignment horizontal="center" vertical="center" wrapText="1" readingOrder="1"/>
    </xf>
    <xf numFmtId="0" fontId="56" fillId="0" borderId="7" xfId="0" applyFont="1" applyBorder="1" applyAlignment="1">
      <alignment horizontal="center"/>
    </xf>
    <xf numFmtId="0" fontId="0" fillId="0" borderId="11" xfId="0" applyBorder="1" applyAlignment="1">
      <alignment horizontal="left" vertical="top" wrapText="1"/>
    </xf>
    <xf numFmtId="49" fontId="38" fillId="13" borderId="0" xfId="0" applyNumberFormat="1" applyFont="1" applyFill="1" applyAlignment="1">
      <alignment horizontal="left" vertical="top" wrapText="1"/>
    </xf>
    <xf numFmtId="0" fontId="47" fillId="0" borderId="0" xfId="0" applyFont="1" applyAlignment="1">
      <alignment horizontal="left" vertical="center" wrapText="1"/>
    </xf>
    <xf numFmtId="0" fontId="0" fillId="0" borderId="11" xfId="0" applyBorder="1" applyAlignment="1">
      <alignment horizontal="center"/>
    </xf>
    <xf numFmtId="0" fontId="38" fillId="0" borderId="7" xfId="6" applyFont="1" applyBorder="1" applyAlignment="1">
      <alignment horizontal="center"/>
    </xf>
    <xf numFmtId="166" fontId="49" fillId="0" borderId="0" xfId="3" applyNumberFormat="1" applyFont="1" applyFill="1" applyBorder="1" applyAlignment="1">
      <alignment horizontal="center"/>
    </xf>
    <xf numFmtId="0" fontId="49" fillId="0" borderId="0" xfId="0" applyFont="1" applyAlignment="1">
      <alignment horizontal="center"/>
    </xf>
    <xf numFmtId="0" fontId="49" fillId="0" borderId="0" xfId="0" applyFont="1" applyAlignment="1">
      <alignment horizontal="center" vertical="top" wrapText="1"/>
    </xf>
    <xf numFmtId="166" fontId="49" fillId="0" borderId="6" xfId="3" applyNumberFormat="1" applyFont="1" applyFill="1" applyBorder="1" applyAlignment="1">
      <alignment horizontal="center"/>
    </xf>
    <xf numFmtId="0" fontId="49" fillId="0" borderId="7" xfId="0" applyFont="1" applyBorder="1" applyAlignment="1">
      <alignment horizontal="center"/>
    </xf>
    <xf numFmtId="0" fontId="49" fillId="0" borderId="7" xfId="0" applyFont="1" applyBorder="1" applyAlignment="1">
      <alignment horizontal="center" vertical="top" wrapText="1"/>
    </xf>
    <xf numFmtId="0" fontId="0" fillId="0" borderId="13" xfId="0" applyBorder="1" applyAlignment="1">
      <alignment horizontal="center"/>
    </xf>
    <xf numFmtId="0" fontId="0" fillId="0" borderId="10" xfId="0" applyBorder="1" applyAlignment="1">
      <alignment horizontal="center"/>
    </xf>
    <xf numFmtId="0" fontId="48" fillId="0" borderId="0" xfId="0" applyFont="1" applyAlignment="1">
      <alignment horizontal="left" vertical="top" wrapText="1"/>
    </xf>
    <xf numFmtId="0" fontId="31" fillId="0" borderId="7" xfId="0" applyFont="1" applyBorder="1" applyAlignment="1">
      <alignment horizontal="center"/>
    </xf>
    <xf numFmtId="0" fontId="0" fillId="0" borderId="0" xfId="0" applyBorder="1" applyAlignment="1">
      <alignment horizontal="left" wrapText="1"/>
    </xf>
  </cellXfs>
  <cellStyles count="26">
    <cellStyle name="Lien hypertexte" xfId="1" builtinId="8"/>
    <cellStyle name="Milliers" xfId="3" builtinId="3"/>
    <cellStyle name="Milliers 2" xfId="23" xr:uid="{00000000-0005-0000-0000-000002000000}"/>
    <cellStyle name="Monétaire" xfId="20" builtinId="4"/>
    <cellStyle name="Monétaire 2" xfId="24" xr:uid="{00000000-0005-0000-0000-000004000000}"/>
    <cellStyle name="Normal" xfId="0" builtinId="0"/>
    <cellStyle name="Normal 2" xfId="2" xr:uid="{00000000-0005-0000-0000-000006000000}"/>
    <cellStyle name="Normal 3" xfId="6" xr:uid="{00000000-0005-0000-0000-000007000000}"/>
    <cellStyle name="Normal 4" xfId="25" xr:uid="{00000000-0005-0000-0000-000008000000}"/>
    <cellStyle name="Normal_31 mars 2016" xfId="17" xr:uid="{00000000-0005-0000-0000-000009000000}"/>
    <cellStyle name="Normal_Calculs ISQ" xfId="13" xr:uid="{00000000-0005-0000-0000-00000A000000}"/>
    <cellStyle name="Normal_Classeur1" xfId="5" xr:uid="{00000000-0005-0000-0000-00000B000000}"/>
    <cellStyle name="Normal_Dnes MDDELCC" xfId="15" xr:uid="{00000000-0005-0000-0000-00000C000000}"/>
    <cellStyle name="Normal_Dnes_IDD_vMAJ_2013-07-12_SP" xfId="12" xr:uid="{00000000-0005-0000-0000-00000D000000}"/>
    <cellStyle name="Normal_Données" xfId="21" xr:uid="{00000000-0005-0000-0000-00000E000000}"/>
    <cellStyle name="Normal_Feuil2" xfId="14" xr:uid="{00000000-0005-0000-0000-00000F000000}"/>
    <cellStyle name="Normal_FVC_2011-12 et 2013-14" xfId="8" xr:uid="{00000000-0005-0000-0000-000010000000}"/>
    <cellStyle name="Normal_province naturelle (2013)" xfId="16" xr:uid="{00000000-0005-0000-0000-000011000000}"/>
    <cellStyle name="Normal_province naturelle (2018)" xfId="22" xr:uid="{00000000-0005-0000-0000-000012000000}"/>
    <cellStyle name="Normal_province naturelle NEW" xfId="18" xr:uid="{00000000-0005-0000-0000-000013000000}"/>
    <cellStyle name="Normal_Region" xfId="11" xr:uid="{00000000-0005-0000-0000-000014000000}"/>
    <cellStyle name="Normal_Région Admin" xfId="19" xr:uid="{00000000-0005-0000-0000-000015000000}"/>
    <cellStyle name="Normal_SEDENT_2011-12" xfId="9" xr:uid="{00000000-0005-0000-0000-000016000000}"/>
    <cellStyle name="Normal_SEDENT_2013-14" xfId="10" xr:uid="{00000000-0005-0000-0000-000017000000}"/>
    <cellStyle name="Pourcentage" xfId="4" builtinId="5"/>
    <cellStyle name="Pourcentage 2" xfId="7" xr:uid="{00000000-0005-0000-0000-000019000000}"/>
  </cellStyles>
  <dxfs count="0"/>
  <tableStyles count="0" defaultTableStyle="TableStyleMedium2" defaultPivotStyle="PivotStyleLight16"/>
  <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0</xdr:col>
      <xdr:colOff>38100</xdr:colOff>
      <xdr:row>6</xdr:row>
      <xdr:rowOff>38100</xdr:rowOff>
    </xdr:from>
    <xdr:to>
      <xdr:col>0</xdr:col>
      <xdr:colOff>470100</xdr:colOff>
      <xdr:row>6</xdr:row>
      <xdr:rowOff>470100</xdr:rowOff>
    </xdr:to>
    <xdr:pic>
      <xdr:nvPicPr>
        <xdr:cNvPr id="2" name="Image 4">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19100"/>
          <a:ext cx="432000" cy="43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38100</xdr:colOff>
      <xdr:row>25</xdr:row>
      <xdr:rowOff>38099</xdr:rowOff>
    </xdr:from>
    <xdr:to>
      <xdr:col>0</xdr:col>
      <xdr:colOff>470100</xdr:colOff>
      <xdr:row>25</xdr:row>
      <xdr:rowOff>470099</xdr:rowOff>
    </xdr:to>
    <xdr:pic>
      <xdr:nvPicPr>
        <xdr:cNvPr id="3" name="Image 2">
          <a:extLst>
            <a:ext uri="{FF2B5EF4-FFF2-40B4-BE49-F238E27FC236}">
              <a16:creationId xmlns:a16="http://schemas.microsoft.com/office/drawing/2014/main" id="{00000000-0008-0000-0000-000003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6391274"/>
          <a:ext cx="432000" cy="43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38100</xdr:colOff>
      <xdr:row>35</xdr:row>
      <xdr:rowOff>38099</xdr:rowOff>
    </xdr:from>
    <xdr:to>
      <xdr:col>0</xdr:col>
      <xdr:colOff>470100</xdr:colOff>
      <xdr:row>35</xdr:row>
      <xdr:rowOff>470099</xdr:rowOff>
    </xdr:to>
    <xdr:pic>
      <xdr:nvPicPr>
        <xdr:cNvPr id="4" name="Image 3">
          <a:extLst>
            <a:ext uri="{FF2B5EF4-FFF2-40B4-BE49-F238E27FC236}">
              <a16:creationId xmlns:a16="http://schemas.microsoft.com/office/drawing/2014/main" id="{00000000-0008-0000-0000-000004000000}"/>
            </a:ext>
          </a:extLst>
        </xdr:cNvPr>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100" y="10210799"/>
          <a:ext cx="432000" cy="43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38100</xdr:colOff>
      <xdr:row>81</xdr:row>
      <xdr:rowOff>47625</xdr:rowOff>
    </xdr:from>
    <xdr:to>
      <xdr:col>0</xdr:col>
      <xdr:colOff>470100</xdr:colOff>
      <xdr:row>81</xdr:row>
      <xdr:rowOff>479625</xdr:rowOff>
    </xdr:to>
    <xdr:pic>
      <xdr:nvPicPr>
        <xdr:cNvPr id="5" name="Image 8">
          <a:extLst>
            <a:ext uri="{FF2B5EF4-FFF2-40B4-BE49-F238E27FC236}">
              <a16:creationId xmlns:a16="http://schemas.microsoft.com/office/drawing/2014/main" id="{00000000-0008-0000-0000-000005000000}"/>
            </a:ext>
          </a:extLst>
        </xdr:cNvPr>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8100" y="23831550"/>
          <a:ext cx="432000" cy="43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28575</xdr:colOff>
      <xdr:row>18</xdr:row>
      <xdr:rowOff>38100</xdr:rowOff>
    </xdr:from>
    <xdr:to>
      <xdr:col>0</xdr:col>
      <xdr:colOff>460575</xdr:colOff>
      <xdr:row>18</xdr:row>
      <xdr:rowOff>470100</xdr:rowOff>
    </xdr:to>
    <xdr:pic>
      <xdr:nvPicPr>
        <xdr:cNvPr id="6" name="Image 27" descr="picto_orientation 2_Couleur">
          <a:extLst>
            <a:ext uri="{FF2B5EF4-FFF2-40B4-BE49-F238E27FC236}">
              <a16:creationId xmlns:a16="http://schemas.microsoft.com/office/drawing/2014/main" id="{00000000-0008-0000-0000-000006000000}"/>
            </a:ext>
          </a:extLst>
        </xdr:cNvPr>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8575" y="4238625"/>
          <a:ext cx="432000" cy="43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38100</xdr:colOff>
      <xdr:row>49</xdr:row>
      <xdr:rowOff>47625</xdr:rowOff>
    </xdr:from>
    <xdr:to>
      <xdr:col>0</xdr:col>
      <xdr:colOff>470100</xdr:colOff>
      <xdr:row>49</xdr:row>
      <xdr:rowOff>479625</xdr:rowOff>
    </xdr:to>
    <xdr:pic>
      <xdr:nvPicPr>
        <xdr:cNvPr id="7" name="Image 6">
          <a:extLst>
            <a:ext uri="{FF2B5EF4-FFF2-40B4-BE49-F238E27FC236}">
              <a16:creationId xmlns:a16="http://schemas.microsoft.com/office/drawing/2014/main" id="{00000000-0008-0000-0000-000007000000}"/>
            </a:ext>
          </a:extLst>
        </xdr:cNvPr>
        <xdr:cNvPicPr>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8100" y="13801725"/>
          <a:ext cx="432000" cy="43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38100</xdr:colOff>
      <xdr:row>60</xdr:row>
      <xdr:rowOff>47625</xdr:rowOff>
    </xdr:from>
    <xdr:to>
      <xdr:col>0</xdr:col>
      <xdr:colOff>470100</xdr:colOff>
      <xdr:row>60</xdr:row>
      <xdr:rowOff>479625</xdr:rowOff>
    </xdr:to>
    <xdr:pic>
      <xdr:nvPicPr>
        <xdr:cNvPr id="8" name="Image 6">
          <a:extLst>
            <a:ext uri="{FF2B5EF4-FFF2-40B4-BE49-F238E27FC236}">
              <a16:creationId xmlns:a16="http://schemas.microsoft.com/office/drawing/2014/main" id="{00000000-0008-0000-0000-000008000000}"/>
            </a:ext>
          </a:extLst>
        </xdr:cNvPr>
        <xdr:cNvPicPr>
          <a:picLocks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8100" y="17621250"/>
          <a:ext cx="432000" cy="43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38100</xdr:colOff>
      <xdr:row>70</xdr:row>
      <xdr:rowOff>47625</xdr:rowOff>
    </xdr:from>
    <xdr:to>
      <xdr:col>0</xdr:col>
      <xdr:colOff>470100</xdr:colOff>
      <xdr:row>70</xdr:row>
      <xdr:rowOff>479625</xdr:rowOff>
    </xdr:to>
    <xdr:pic>
      <xdr:nvPicPr>
        <xdr:cNvPr id="9" name="Image 7">
          <a:extLst>
            <a:ext uri="{FF2B5EF4-FFF2-40B4-BE49-F238E27FC236}">
              <a16:creationId xmlns:a16="http://schemas.microsoft.com/office/drawing/2014/main" id="{00000000-0008-0000-0000-000009000000}"/>
            </a:ext>
          </a:extLst>
        </xdr:cNvPr>
        <xdr:cNvPicPr>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8100" y="20726400"/>
          <a:ext cx="432000" cy="43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9639300</xdr:colOff>
      <xdr:row>0</xdr:row>
      <xdr:rowOff>28575</xdr:rowOff>
    </xdr:from>
    <xdr:to>
      <xdr:col>4</xdr:col>
      <xdr:colOff>8890</xdr:colOff>
      <xdr:row>2</xdr:row>
      <xdr:rowOff>100965</xdr:rowOff>
    </xdr:to>
    <xdr:pic>
      <xdr:nvPicPr>
        <xdr:cNvPr id="14" name="Image 13">
          <a:extLst>
            <a:ext uri="{FF2B5EF4-FFF2-40B4-BE49-F238E27FC236}">
              <a16:creationId xmlns:a16="http://schemas.microsoft.com/office/drawing/2014/main" id="{00000000-0008-0000-0000-00000E000000}"/>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0487025" y="28575"/>
          <a:ext cx="1685290" cy="653415"/>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D96"/>
  <sheetViews>
    <sheetView showGridLines="0" tabSelected="1" zoomScale="90" zoomScaleNormal="90" zoomScaleSheetLayoutView="100" workbookViewId="0">
      <selection activeCell="F3" sqref="F3"/>
    </sheetView>
  </sheetViews>
  <sheetFormatPr baseColWidth="10" defaultRowHeight="15"/>
  <cols>
    <col min="1" max="1" width="7.28515625" customWidth="1"/>
    <col min="2" max="2" width="5.42578125" customWidth="1"/>
    <col min="3" max="3" width="146.85546875" customWidth="1"/>
    <col min="4" max="4" width="22.85546875" customWidth="1"/>
  </cols>
  <sheetData>
    <row r="1" spans="1:4" s="16" customFormat="1" ht="25.5" customHeight="1">
      <c r="A1" s="294" t="s">
        <v>450</v>
      </c>
      <c r="B1" s="15"/>
      <c r="C1" s="15"/>
    </row>
    <row r="2" spans="1:4" ht="20.25">
      <c r="A2" s="564" t="s">
        <v>73</v>
      </c>
      <c r="B2" s="564"/>
      <c r="C2" s="564"/>
      <c r="D2" s="3"/>
    </row>
    <row r="3" spans="1:4" ht="20.25">
      <c r="A3" s="17"/>
      <c r="B3" s="17"/>
      <c r="C3" s="17"/>
      <c r="D3" s="3"/>
    </row>
    <row r="4" spans="1:4" ht="18">
      <c r="A4" s="565" t="s">
        <v>74</v>
      </c>
      <c r="B4" s="565"/>
      <c r="C4" s="565"/>
      <c r="D4" s="18"/>
    </row>
    <row r="5" spans="1:4" ht="14.25" customHeight="1">
      <c r="A5" s="566" t="s">
        <v>75</v>
      </c>
      <c r="B5" s="566"/>
      <c r="C5" s="21"/>
      <c r="D5" s="21" t="s">
        <v>0</v>
      </c>
    </row>
    <row r="6" spans="1:4">
      <c r="A6" s="19"/>
      <c r="B6" s="19"/>
      <c r="C6" s="20"/>
      <c r="D6" s="20"/>
    </row>
    <row r="7" spans="1:4" ht="38.25" customHeight="1">
      <c r="A7" s="4"/>
      <c r="B7" s="579" t="s">
        <v>66</v>
      </c>
      <c r="C7" s="579"/>
      <c r="D7" s="579"/>
    </row>
    <row r="8" spans="1:4" ht="19.5" customHeight="1" thickBot="1">
      <c r="A8" s="561" t="s">
        <v>1</v>
      </c>
      <c r="B8" s="561"/>
      <c r="C8" s="561"/>
      <c r="D8" s="561"/>
    </row>
    <row r="9" spans="1:4" ht="18.75" customHeight="1">
      <c r="A9" s="562"/>
      <c r="B9" s="8" t="s">
        <v>2</v>
      </c>
      <c r="C9" s="29" t="s">
        <v>76</v>
      </c>
      <c r="D9" s="443" t="s">
        <v>713</v>
      </c>
    </row>
    <row r="10" spans="1:4" ht="29.25" customHeight="1">
      <c r="A10" s="563"/>
      <c r="B10" s="5" t="s">
        <v>3</v>
      </c>
      <c r="C10" s="29" t="s">
        <v>77</v>
      </c>
      <c r="D10" s="443" t="s">
        <v>713</v>
      </c>
    </row>
    <row r="11" spans="1:4" ht="18.75" customHeight="1">
      <c r="A11" s="563"/>
      <c r="B11" s="22"/>
      <c r="C11" s="27"/>
      <c r="D11" s="48"/>
    </row>
    <row r="12" spans="1:4" ht="19.5" customHeight="1" thickBot="1">
      <c r="A12" s="561" t="s">
        <v>4</v>
      </c>
      <c r="B12" s="561"/>
      <c r="C12" s="561"/>
      <c r="D12" s="561"/>
    </row>
    <row r="13" spans="1:4" ht="18.75" customHeight="1">
      <c r="A13" s="567"/>
      <c r="B13" s="5" t="s">
        <v>5</v>
      </c>
      <c r="C13" s="29" t="s">
        <v>78</v>
      </c>
      <c r="D13" s="48" t="s">
        <v>202</v>
      </c>
    </row>
    <row r="14" spans="1:4" ht="18.75" customHeight="1">
      <c r="A14" s="568"/>
      <c r="B14" s="5" t="s">
        <v>6</v>
      </c>
      <c r="C14" s="29" t="s">
        <v>79</v>
      </c>
      <c r="D14" s="443" t="s">
        <v>678</v>
      </c>
    </row>
    <row r="15" spans="1:4" ht="18.75" customHeight="1">
      <c r="A15" s="568"/>
      <c r="B15" s="23"/>
      <c r="C15" s="24"/>
      <c r="D15" s="48"/>
    </row>
    <row r="16" spans="1:4" ht="19.5" customHeight="1" thickBot="1">
      <c r="A16" s="561" t="s">
        <v>7</v>
      </c>
      <c r="B16" s="561"/>
      <c r="C16" s="561"/>
      <c r="D16" s="561"/>
    </row>
    <row r="17" spans="1:4" ht="18.75" customHeight="1">
      <c r="A17" s="567"/>
      <c r="B17" s="9" t="s">
        <v>8</v>
      </c>
      <c r="C17" s="30" t="s">
        <v>80</v>
      </c>
      <c r="D17" s="569" t="s">
        <v>703</v>
      </c>
    </row>
    <row r="18" spans="1:4" ht="14.25" customHeight="1">
      <c r="A18" s="568"/>
      <c r="B18" s="24"/>
      <c r="C18" s="24"/>
      <c r="D18" s="570"/>
    </row>
    <row r="19" spans="1:4" ht="38.25" customHeight="1">
      <c r="A19" s="6"/>
      <c r="B19" s="580" t="s">
        <v>67</v>
      </c>
      <c r="C19" s="580"/>
      <c r="D19" s="580"/>
    </row>
    <row r="20" spans="1:4" ht="19.5" customHeight="1" thickBot="1">
      <c r="A20" s="573" t="s">
        <v>9</v>
      </c>
      <c r="B20" s="573"/>
      <c r="C20" s="573"/>
      <c r="D20" s="573"/>
    </row>
    <row r="21" spans="1:4" ht="18.75" customHeight="1">
      <c r="A21" s="7"/>
      <c r="B21" s="8" t="s">
        <v>10</v>
      </c>
      <c r="C21" s="28" t="s">
        <v>81</v>
      </c>
      <c r="D21" s="443" t="s">
        <v>721</v>
      </c>
    </row>
    <row r="22" spans="1:4" ht="19.5" customHeight="1" thickBot="1">
      <c r="A22" s="573" t="s">
        <v>11</v>
      </c>
      <c r="B22" s="573"/>
      <c r="C22" s="573"/>
      <c r="D22" s="573"/>
    </row>
    <row r="23" spans="1:4" ht="18.75" customHeight="1">
      <c r="A23" s="567"/>
      <c r="B23" s="8" t="s">
        <v>12</v>
      </c>
      <c r="C23" s="28" t="s">
        <v>82</v>
      </c>
      <c r="D23" s="443" t="s">
        <v>555</v>
      </c>
    </row>
    <row r="24" spans="1:4" ht="18.75" customHeight="1">
      <c r="A24" s="568"/>
      <c r="B24" s="5" t="s">
        <v>13</v>
      </c>
      <c r="C24" s="29" t="s">
        <v>617</v>
      </c>
      <c r="D24" s="443" t="s">
        <v>674</v>
      </c>
    </row>
    <row r="25" spans="1:4" ht="14.25" customHeight="1">
      <c r="A25" s="568"/>
      <c r="B25" s="22"/>
      <c r="C25" s="24"/>
      <c r="D25" s="22"/>
    </row>
    <row r="26" spans="1:4" ht="38.25" customHeight="1">
      <c r="A26" s="14"/>
      <c r="B26" s="572" t="s">
        <v>72</v>
      </c>
      <c r="C26" s="572"/>
      <c r="D26" s="572"/>
    </row>
    <row r="27" spans="1:4" ht="19.5" customHeight="1" thickBot="1">
      <c r="A27" s="571" t="s">
        <v>15</v>
      </c>
      <c r="B27" s="571"/>
      <c r="C27" s="571"/>
      <c r="D27" s="571"/>
    </row>
    <row r="28" spans="1:4" ht="18.75" customHeight="1">
      <c r="A28" s="567"/>
      <c r="B28" s="5" t="s">
        <v>16</v>
      </c>
      <c r="C28" s="29" t="s">
        <v>83</v>
      </c>
      <c r="D28" s="443" t="s">
        <v>721</v>
      </c>
    </row>
    <row r="29" spans="1:4" ht="18.75" customHeight="1">
      <c r="A29" s="568"/>
      <c r="B29" s="5" t="s">
        <v>17</v>
      </c>
      <c r="C29" s="29" t="s">
        <v>84</v>
      </c>
      <c r="D29" s="443" t="s">
        <v>721</v>
      </c>
    </row>
    <row r="30" spans="1:4" ht="16.149999999999999" customHeight="1">
      <c r="A30" s="568"/>
      <c r="B30" s="22"/>
      <c r="C30" s="24"/>
      <c r="D30" s="22"/>
    </row>
    <row r="31" spans="1:4" ht="19.5" customHeight="1" thickBot="1">
      <c r="A31" s="571" t="s">
        <v>18</v>
      </c>
      <c r="B31" s="571"/>
      <c r="C31" s="571"/>
      <c r="D31" s="571"/>
    </row>
    <row r="32" spans="1:4" ht="18.75" customHeight="1">
      <c r="A32" s="567"/>
      <c r="B32" s="8" t="s">
        <v>19</v>
      </c>
      <c r="C32" s="28" t="s">
        <v>85</v>
      </c>
      <c r="D32" s="443" t="s">
        <v>678</v>
      </c>
    </row>
    <row r="33" spans="1:4" ht="18.75" customHeight="1">
      <c r="A33" s="568"/>
      <c r="B33" s="5" t="s">
        <v>20</v>
      </c>
      <c r="C33" s="29" t="s">
        <v>86</v>
      </c>
      <c r="D33" s="443" t="s">
        <v>708</v>
      </c>
    </row>
    <row r="34" spans="1:4" ht="18.75" customHeight="1">
      <c r="A34" s="568"/>
      <c r="B34" s="5" t="s">
        <v>21</v>
      </c>
      <c r="C34" s="29" t="s">
        <v>87</v>
      </c>
      <c r="D34" s="443" t="s">
        <v>627</v>
      </c>
    </row>
    <row r="35" spans="1:4" ht="14.25" customHeight="1">
      <c r="A35" s="568"/>
      <c r="B35" s="23"/>
      <c r="C35" s="24"/>
      <c r="D35" s="23"/>
    </row>
    <row r="36" spans="1:4" ht="38.25" customHeight="1">
      <c r="A36" s="2"/>
      <c r="B36" s="575" t="s">
        <v>22</v>
      </c>
      <c r="C36" s="575"/>
      <c r="D36" s="575"/>
    </row>
    <row r="37" spans="1:4" ht="19.5" customHeight="1" thickBot="1">
      <c r="A37" s="574" t="s">
        <v>23</v>
      </c>
      <c r="B37" s="574"/>
      <c r="C37" s="574"/>
      <c r="D37" s="574"/>
    </row>
    <row r="38" spans="1:4" ht="18" customHeight="1">
      <c r="A38" s="567"/>
      <c r="B38" s="5" t="s">
        <v>24</v>
      </c>
      <c r="C38" s="29" t="s">
        <v>88</v>
      </c>
      <c r="D38" s="443" t="s">
        <v>593</v>
      </c>
    </row>
    <row r="39" spans="1:4" ht="18.75" customHeight="1">
      <c r="A39" s="568"/>
      <c r="B39" s="5" t="s">
        <v>25</v>
      </c>
      <c r="C39" s="29" t="s">
        <v>89</v>
      </c>
      <c r="D39" s="443" t="s">
        <v>702</v>
      </c>
    </row>
    <row r="40" spans="1:4" ht="18.75" customHeight="1">
      <c r="A40" s="568"/>
      <c r="B40" s="5" t="s">
        <v>26</v>
      </c>
      <c r="C40" s="29" t="s">
        <v>90</v>
      </c>
      <c r="D40" s="443" t="s">
        <v>702</v>
      </c>
    </row>
    <row r="41" spans="1:4" ht="16.149999999999999" customHeight="1">
      <c r="A41" s="568"/>
      <c r="B41" s="22"/>
      <c r="C41" s="24"/>
      <c r="D41" s="22"/>
    </row>
    <row r="42" spans="1:4" ht="35.450000000000003" customHeight="1" thickBot="1">
      <c r="A42" s="574" t="s">
        <v>27</v>
      </c>
      <c r="B42" s="574"/>
      <c r="C42" s="574"/>
      <c r="D42" s="574"/>
    </row>
    <row r="43" spans="1:4" ht="18.75" customHeight="1">
      <c r="A43" s="567"/>
      <c r="B43" s="9" t="s">
        <v>28</v>
      </c>
      <c r="C43" s="30" t="s">
        <v>91</v>
      </c>
      <c r="D43" s="569" t="s">
        <v>743</v>
      </c>
    </row>
    <row r="44" spans="1:4" ht="18.75" customHeight="1">
      <c r="A44" s="568"/>
      <c r="B44" s="24"/>
      <c r="C44" s="24"/>
      <c r="D44" s="570"/>
    </row>
    <row r="45" spans="1:4" ht="19.5" customHeight="1" thickBot="1">
      <c r="A45" s="574" t="s">
        <v>29</v>
      </c>
      <c r="B45" s="574"/>
      <c r="C45" s="574"/>
      <c r="D45" s="574"/>
    </row>
    <row r="46" spans="1:4" ht="18.75" customHeight="1">
      <c r="A46" s="567"/>
      <c r="B46" s="8" t="s">
        <v>30</v>
      </c>
      <c r="C46" s="28" t="s">
        <v>92</v>
      </c>
      <c r="D46" s="443" t="s">
        <v>743</v>
      </c>
    </row>
    <row r="47" spans="1:4" ht="18.75" customHeight="1">
      <c r="A47" s="568"/>
      <c r="B47" s="5" t="s">
        <v>31</v>
      </c>
      <c r="C47" s="29" t="s">
        <v>93</v>
      </c>
      <c r="D47" s="443" t="s">
        <v>708</v>
      </c>
    </row>
    <row r="48" spans="1:4" ht="18.75" customHeight="1">
      <c r="A48" s="568"/>
      <c r="B48" s="5" t="s">
        <v>32</v>
      </c>
      <c r="C48" s="29" t="s">
        <v>94</v>
      </c>
      <c r="D48" s="443" t="s">
        <v>708</v>
      </c>
    </row>
    <row r="49" spans="1:4" ht="14.25" customHeight="1">
      <c r="A49" s="577" t="s">
        <v>14</v>
      </c>
      <c r="B49" s="577"/>
      <c r="C49" s="577"/>
      <c r="D49" s="577"/>
    </row>
    <row r="50" spans="1:4" ht="38.25" customHeight="1">
      <c r="A50" s="13"/>
      <c r="B50" s="584" t="s">
        <v>71</v>
      </c>
      <c r="C50" s="584"/>
      <c r="D50" s="584"/>
    </row>
    <row r="51" spans="1:4" ht="19.5" customHeight="1" thickBot="1">
      <c r="A51" s="576" t="s">
        <v>33</v>
      </c>
      <c r="B51" s="576"/>
      <c r="C51" s="576"/>
      <c r="D51" s="576"/>
    </row>
    <row r="52" spans="1:4" ht="18.75" customHeight="1">
      <c r="A52" s="567"/>
      <c r="B52" s="5" t="s">
        <v>34</v>
      </c>
      <c r="C52" s="29" t="s">
        <v>95</v>
      </c>
      <c r="D52" s="48" t="s">
        <v>449</v>
      </c>
    </row>
    <row r="53" spans="1:4" ht="18.75" customHeight="1">
      <c r="A53" s="568"/>
      <c r="B53" s="5" t="s">
        <v>35</v>
      </c>
      <c r="C53" s="29" t="s">
        <v>96</v>
      </c>
      <c r="D53" s="48" t="s">
        <v>449</v>
      </c>
    </row>
    <row r="54" spans="1:4" ht="18.75" customHeight="1">
      <c r="A54" s="568"/>
      <c r="B54" s="23"/>
      <c r="C54" s="24"/>
      <c r="D54" s="23"/>
    </row>
    <row r="55" spans="1:4" ht="19.5" customHeight="1" thickBot="1">
      <c r="A55" s="576" t="s">
        <v>36</v>
      </c>
      <c r="B55" s="576"/>
      <c r="C55" s="576"/>
      <c r="D55" s="576"/>
    </row>
    <row r="56" spans="1:4" ht="18.75" customHeight="1">
      <c r="A56" s="567"/>
      <c r="B56" s="8" t="s">
        <v>37</v>
      </c>
      <c r="C56" s="28" t="s">
        <v>97</v>
      </c>
      <c r="D56" s="443" t="s">
        <v>743</v>
      </c>
    </row>
    <row r="57" spans="1:4" ht="18.75" customHeight="1">
      <c r="A57" s="568"/>
      <c r="B57" s="5" t="s">
        <v>38</v>
      </c>
      <c r="C57" s="29" t="s">
        <v>98</v>
      </c>
      <c r="D57" s="443" t="s">
        <v>743</v>
      </c>
    </row>
    <row r="58" spans="1:4" ht="18.75" customHeight="1">
      <c r="A58" s="568"/>
      <c r="B58" s="5" t="s">
        <v>39</v>
      </c>
      <c r="C58" s="29" t="s">
        <v>99</v>
      </c>
      <c r="D58" s="443" t="s">
        <v>713</v>
      </c>
    </row>
    <row r="59" spans="1:4" ht="18.75" customHeight="1">
      <c r="A59" s="568"/>
      <c r="B59" s="5" t="s">
        <v>40</v>
      </c>
      <c r="C59" s="29" t="s">
        <v>100</v>
      </c>
      <c r="D59" s="443" t="s">
        <v>674</v>
      </c>
    </row>
    <row r="60" spans="1:4" ht="14.25" customHeight="1">
      <c r="A60" s="577" t="s">
        <v>14</v>
      </c>
      <c r="B60" s="577"/>
      <c r="C60" s="577"/>
      <c r="D60" s="577"/>
    </row>
    <row r="61" spans="1:4" ht="38.25" customHeight="1">
      <c r="A61" s="12"/>
      <c r="B61" s="583" t="s">
        <v>70</v>
      </c>
      <c r="C61" s="583"/>
      <c r="D61" s="583"/>
    </row>
    <row r="62" spans="1:4" ht="19.5" customHeight="1" thickBot="1">
      <c r="A62" s="578" t="s">
        <v>41</v>
      </c>
      <c r="B62" s="578"/>
      <c r="C62" s="578"/>
      <c r="D62" s="578"/>
    </row>
    <row r="63" spans="1:4" ht="18.75" customHeight="1">
      <c r="A63" s="567"/>
      <c r="B63" s="9" t="s">
        <v>42</v>
      </c>
      <c r="C63" s="30" t="s">
        <v>101</v>
      </c>
      <c r="D63" s="569" t="s">
        <v>743</v>
      </c>
    </row>
    <row r="64" spans="1:4" ht="18.75" customHeight="1">
      <c r="A64" s="568"/>
      <c r="B64" s="24"/>
      <c r="C64" s="24"/>
      <c r="D64" s="570"/>
    </row>
    <row r="65" spans="1:4" ht="19.5" customHeight="1" thickBot="1">
      <c r="A65" s="578" t="s">
        <v>43</v>
      </c>
      <c r="B65" s="578"/>
      <c r="C65" s="578"/>
      <c r="D65" s="578"/>
    </row>
    <row r="66" spans="1:4" ht="18.75" customHeight="1">
      <c r="A66" s="567"/>
      <c r="B66" s="9" t="s">
        <v>44</v>
      </c>
      <c r="C66" s="30" t="s">
        <v>102</v>
      </c>
      <c r="D66" s="569" t="s">
        <v>500</v>
      </c>
    </row>
    <row r="67" spans="1:4" ht="18.75" customHeight="1">
      <c r="A67" s="568"/>
      <c r="B67" s="24"/>
      <c r="C67" s="24"/>
      <c r="D67" s="570"/>
    </row>
    <row r="68" spans="1:4" ht="19.5" customHeight="1" thickBot="1">
      <c r="A68" s="578" t="s">
        <v>45</v>
      </c>
      <c r="B68" s="578"/>
      <c r="C68" s="578"/>
      <c r="D68" s="578"/>
    </row>
    <row r="69" spans="1:4" ht="18.75" customHeight="1">
      <c r="A69" s="7"/>
      <c r="B69" s="9" t="s">
        <v>46</v>
      </c>
      <c r="C69" s="30" t="s">
        <v>103</v>
      </c>
      <c r="D69" s="443" t="s">
        <v>680</v>
      </c>
    </row>
    <row r="70" spans="1:4" ht="14.25" customHeight="1">
      <c r="A70" s="24"/>
      <c r="B70" s="24"/>
      <c r="C70" s="24"/>
      <c r="D70" s="26"/>
    </row>
    <row r="71" spans="1:4" ht="41.45" customHeight="1">
      <c r="A71" s="11"/>
      <c r="B71" s="582" t="s">
        <v>69</v>
      </c>
      <c r="C71" s="582"/>
      <c r="D71" s="582"/>
    </row>
    <row r="72" spans="1:4" ht="34.15" customHeight="1" thickBot="1">
      <c r="A72" s="586" t="s">
        <v>47</v>
      </c>
      <c r="B72" s="586"/>
      <c r="C72" s="586"/>
      <c r="D72" s="586"/>
    </row>
    <row r="73" spans="1:4" ht="18.75" customHeight="1">
      <c r="A73" s="567"/>
      <c r="B73" s="9" t="s">
        <v>48</v>
      </c>
      <c r="C73" s="30" t="s">
        <v>104</v>
      </c>
      <c r="D73" s="569" t="s">
        <v>702</v>
      </c>
    </row>
    <row r="74" spans="1:4" ht="18.75" customHeight="1">
      <c r="A74" s="568"/>
      <c r="B74" s="24"/>
      <c r="C74" s="24"/>
      <c r="D74" s="570"/>
    </row>
    <row r="75" spans="1:4" ht="19.5" customHeight="1" thickBot="1">
      <c r="A75" s="586" t="s">
        <v>49</v>
      </c>
      <c r="B75" s="586"/>
      <c r="C75" s="586"/>
      <c r="D75" s="586"/>
    </row>
    <row r="76" spans="1:4" ht="18.75" customHeight="1">
      <c r="A76" s="567"/>
      <c r="B76" s="8" t="s">
        <v>50</v>
      </c>
      <c r="C76" s="28" t="s">
        <v>105</v>
      </c>
      <c r="D76" s="405" t="s">
        <v>581</v>
      </c>
    </row>
    <row r="77" spans="1:4" ht="18.75" customHeight="1">
      <c r="A77" s="568"/>
      <c r="B77" s="5" t="s">
        <v>51</v>
      </c>
      <c r="C77" s="29" t="s">
        <v>106</v>
      </c>
      <c r="D77" s="443" t="s">
        <v>708</v>
      </c>
    </row>
    <row r="78" spans="1:4" ht="18.75" customHeight="1">
      <c r="A78" s="568"/>
      <c r="B78" s="5" t="s">
        <v>52</v>
      </c>
      <c r="C78" s="29" t="s">
        <v>107</v>
      </c>
      <c r="D78" s="443" t="s">
        <v>721</v>
      </c>
    </row>
    <row r="79" spans="1:4" ht="18.75" customHeight="1">
      <c r="A79" s="568"/>
      <c r="B79" s="5" t="s">
        <v>53</v>
      </c>
      <c r="C79" s="29" t="s">
        <v>108</v>
      </c>
      <c r="D79" s="443" t="s">
        <v>721</v>
      </c>
    </row>
    <row r="80" spans="1:4" ht="18.75" customHeight="1">
      <c r="A80" s="568"/>
      <c r="B80" s="5" t="s">
        <v>54</v>
      </c>
      <c r="C80" s="29" t="s">
        <v>109</v>
      </c>
      <c r="D80" s="443" t="s">
        <v>678</v>
      </c>
    </row>
    <row r="81" spans="1:4" ht="14.25" customHeight="1">
      <c r="A81" s="577" t="s">
        <v>14</v>
      </c>
      <c r="B81" s="577"/>
      <c r="C81" s="577"/>
      <c r="D81" s="577"/>
    </row>
    <row r="82" spans="1:4" ht="38.25" customHeight="1">
      <c r="A82" s="10"/>
      <c r="B82" s="581" t="s">
        <v>68</v>
      </c>
      <c r="C82" s="581"/>
      <c r="D82" s="581"/>
    </row>
    <row r="83" spans="1:4" ht="19.5" customHeight="1" thickBot="1">
      <c r="A83" s="585" t="s">
        <v>55</v>
      </c>
      <c r="B83" s="585"/>
      <c r="C83" s="585"/>
      <c r="D83" s="585"/>
    </row>
    <row r="84" spans="1:4" ht="18.75" customHeight="1">
      <c r="A84" s="567"/>
      <c r="B84" s="9" t="s">
        <v>56</v>
      </c>
      <c r="C84" s="30" t="s">
        <v>110</v>
      </c>
      <c r="D84" s="443" t="s">
        <v>713</v>
      </c>
    </row>
    <row r="85" spans="1:4" ht="18.75" customHeight="1">
      <c r="A85" s="568"/>
      <c r="B85" s="24"/>
      <c r="C85" s="24"/>
      <c r="D85" s="443"/>
    </row>
    <row r="86" spans="1:4" ht="19.5" customHeight="1" thickBot="1">
      <c r="A86" s="585" t="s">
        <v>57</v>
      </c>
      <c r="B86" s="585"/>
      <c r="C86" s="585"/>
      <c r="D86" s="585"/>
    </row>
    <row r="87" spans="1:4" ht="18.75" customHeight="1">
      <c r="A87" s="567"/>
      <c r="B87" s="9" t="s">
        <v>58</v>
      </c>
      <c r="C87" s="30" t="s">
        <v>111</v>
      </c>
      <c r="D87" s="443" t="s">
        <v>713</v>
      </c>
    </row>
    <row r="88" spans="1:4" ht="18.75" customHeight="1">
      <c r="A88" s="568"/>
      <c r="B88" s="24"/>
      <c r="C88" s="24"/>
      <c r="D88" s="388"/>
    </row>
    <row r="89" spans="1:4" ht="19.5" customHeight="1" thickBot="1">
      <c r="A89" s="585" t="s">
        <v>59</v>
      </c>
      <c r="B89" s="585"/>
      <c r="C89" s="585"/>
      <c r="D89" s="585"/>
    </row>
    <row r="90" spans="1:4" ht="18.75" customHeight="1">
      <c r="A90" s="567"/>
      <c r="B90" s="8" t="s">
        <v>60</v>
      </c>
      <c r="C90" s="28" t="s">
        <v>112</v>
      </c>
      <c r="D90" s="443" t="s">
        <v>713</v>
      </c>
    </row>
    <row r="91" spans="1:4" ht="18.75" customHeight="1">
      <c r="A91" s="568"/>
      <c r="B91" s="5" t="s">
        <v>61</v>
      </c>
      <c r="C91" s="29" t="s">
        <v>113</v>
      </c>
      <c r="D91" s="443" t="s">
        <v>678</v>
      </c>
    </row>
    <row r="92" spans="1:4">
      <c r="A92" s="568"/>
      <c r="B92" s="22"/>
      <c r="C92" s="24"/>
      <c r="D92" s="22"/>
    </row>
    <row r="93" spans="1:4">
      <c r="A93" s="2"/>
      <c r="B93" s="2"/>
      <c r="C93" s="2"/>
      <c r="D93" s="2"/>
    </row>
    <row r="94" spans="1:4" ht="15.75">
      <c r="A94" s="1"/>
    </row>
    <row r="96" spans="1:4">
      <c r="A96" s="25"/>
    </row>
  </sheetData>
  <mergeCells count="57">
    <mergeCell ref="A90:A92"/>
    <mergeCell ref="B7:D7"/>
    <mergeCell ref="B19:D19"/>
    <mergeCell ref="B82:D82"/>
    <mergeCell ref="B71:D71"/>
    <mergeCell ref="B61:D61"/>
    <mergeCell ref="B50:D50"/>
    <mergeCell ref="A86:D86"/>
    <mergeCell ref="A87:A88"/>
    <mergeCell ref="A89:D89"/>
    <mergeCell ref="A81:D81"/>
    <mergeCell ref="A83:D83"/>
    <mergeCell ref="A84:A85"/>
    <mergeCell ref="A75:D75"/>
    <mergeCell ref="A76:A80"/>
    <mergeCell ref="A72:D72"/>
    <mergeCell ref="A73:A74"/>
    <mergeCell ref="D73:D74"/>
    <mergeCell ref="A65:D65"/>
    <mergeCell ref="A66:A67"/>
    <mergeCell ref="D66:D67"/>
    <mergeCell ref="A68:D68"/>
    <mergeCell ref="A60:D60"/>
    <mergeCell ref="A62:D62"/>
    <mergeCell ref="A63:A64"/>
    <mergeCell ref="D63:D64"/>
    <mergeCell ref="A55:D55"/>
    <mergeCell ref="A56:A59"/>
    <mergeCell ref="A51:D51"/>
    <mergeCell ref="A52:A54"/>
    <mergeCell ref="A46:A48"/>
    <mergeCell ref="A49:D49"/>
    <mergeCell ref="A42:D42"/>
    <mergeCell ref="A43:A44"/>
    <mergeCell ref="D43:D44"/>
    <mergeCell ref="A45:D45"/>
    <mergeCell ref="A37:D37"/>
    <mergeCell ref="A38:A41"/>
    <mergeCell ref="B36:D36"/>
    <mergeCell ref="A31:D31"/>
    <mergeCell ref="A32:A35"/>
    <mergeCell ref="A27:D27"/>
    <mergeCell ref="A28:A30"/>
    <mergeCell ref="B26:D26"/>
    <mergeCell ref="A20:D20"/>
    <mergeCell ref="A22:D22"/>
    <mergeCell ref="A23:A25"/>
    <mergeCell ref="A12:D12"/>
    <mergeCell ref="A13:A15"/>
    <mergeCell ref="A16:D16"/>
    <mergeCell ref="A17:A18"/>
    <mergeCell ref="D17:D18"/>
    <mergeCell ref="A8:D8"/>
    <mergeCell ref="A9:A11"/>
    <mergeCell ref="A2:C2"/>
    <mergeCell ref="A4:C4"/>
    <mergeCell ref="A5:B5"/>
  </mergeCells>
  <hyperlinks>
    <hyperlink ref="C9" location="'OBJ 1.1'!A1" display="Taux de réduction des émissions de gaz à effet de serre et de la consommation de carburant des véhicules légers utilisés par les ministères et organismes" xr:uid="{00000000-0004-0000-0000-000000000000}"/>
    <hyperlink ref="C10" location="'OBJ 1.1'!A1" display="Taux de réduction des émissions de gaz à effet de serre des bâtiments pour lesquels les ministères et organismes gouvernementaux (MO) acquittent le coût de la consommation d’énergie" xr:uid="{00000000-0004-0000-0000-000001000000}"/>
    <hyperlink ref="C13" location="'OBJ 1.5'!A1" display="Proportion de la population qui pratique une activité culturelle " xr:uid="{00000000-0004-0000-0000-000002000000}"/>
    <hyperlink ref="C14" location="'OBJ 1.5'!A1" display="Dépenses de l’administration publique québécoise au titre de la culture " xr:uid="{00000000-0004-0000-0000-000003000000}"/>
    <hyperlink ref="C17" location="'OBJ 1.6'!A1" display="Actions internationales importantes qui contribuent à la démarche de développement durable du Québec et à sa promotion à l'étranger" xr:uid="{00000000-0004-0000-0000-000004000000}"/>
    <hyperlink ref="C21" location="'OBJ 2.3'!A1" display="Instruments économiques (écofiscalité, écoconditionnalité et écoresponsabilité) favorisant la transition vers une économie verte et responsable" xr:uid="{00000000-0004-0000-0000-000005000000}"/>
    <hyperlink ref="C23" location="'OBJ 2.4'!A1" display="Nombre de diplômés des programmes de formation visant le développement de compétences liées aux filières vertes  ou au développement durable" xr:uid="{00000000-0004-0000-0000-000006000000}"/>
    <hyperlink ref="C24" location="'OBJ 2.4'!A1" display="Proportion des diplômés des programmes de formation liés aux filières vertes et au développement durable qui occupent un emploi dans ces domaines" xr:uid="{00000000-0004-0000-0000-000007000000}"/>
    <hyperlink ref="C28" location="'OBJ 3.1'!A1" display="Adoption et mise en œuvre de la Stratégie d'aménagement durable des forêts" xr:uid="{00000000-0004-0000-0000-000008000000}"/>
    <hyperlink ref="C29" location="'OBJ 3.1'!A1" display="Élaboration, mise à jour et mise en œuvre des plans de gestion en vue de l’exploitation rationnelle des espèces fauniques prélevées d’intérêt" xr:uid="{00000000-0004-0000-0000-000009000000}"/>
    <hyperlink ref="C32" location="'OBJ 3.2'!A1" display="Élaboration, mise à jour et mise en œuvre de plans de rétablissement des espèces fauniques menacées ou vulnérables ou susceptibles d’être désignées" xr:uid="{00000000-0004-0000-0000-00000A000000}"/>
    <hyperlink ref="C33" location="'OBJ 3.2'!A1" display="Superficie du territoire en aires protégées" xr:uid="{00000000-0004-0000-0000-00000B000000}"/>
    <hyperlink ref="C34" location="'OBJ 3.2'!A1" display="Représentativité du réseau d’aires protégées selon les types de milieux physiques" xr:uid="{00000000-0004-0000-0000-00000C000000}"/>
    <hyperlink ref="C38" location="'OBJ 4.1'!A1" display="Taux annuel d’obtention d’un premier diplôme ou d’une première qualification au secondaire" xr:uid="{00000000-0004-0000-0000-00000D000000}"/>
    <hyperlink ref="C39" location="'OBJ 4.1'!A1" display="Nombre de nouveaux participants à des activités de formation de base" xr:uid="{00000000-0004-0000-0000-00000E000000}"/>
    <hyperlink ref="C40" location="'OBJ 4.1'!A1" display="Nombre d’entreprises nouvellement soutenues dans leurs besoins de formation et de reconnaissance des acquis et des compétences de leur main-d’œuvre" xr:uid="{00000000-0004-0000-0000-00000F000000}"/>
    <hyperlink ref="C43" location="'OBJ 4.2'!A1" display="Soutien financier en appui à la mission globale des organismes communautaires qui  contribuent à l’inclusion sociale et à la  réduction des inégalités" xr:uid="{00000000-0004-0000-0000-000010000000}"/>
    <hyperlink ref="C46" location="'OBJ 4.3'!A1" display="Revenu familial excédentaire" xr:uid="{00000000-0004-0000-0000-000011000000}"/>
    <hyperlink ref="C47" location="'OBJ 4.3'!A1" display="Nombre de logements communautaires et abordables" xr:uid="{00000000-0004-0000-0000-000012000000}"/>
    <hyperlink ref="C48" location="'OBJ 4.3'!A1" display="Nombre de ménages bénéficiant d’une aide au logement" xr:uid="{00000000-0004-0000-0000-000013000000}"/>
    <hyperlink ref="C52" location="'OBJ 5.1'!A1" display="Proportion de la population de 12 ans et plus qui consomme des fruits et légumes au moins 5 fois par jour" xr:uid="{00000000-0004-0000-0000-000014000000}"/>
    <hyperlink ref="C53" location="'OBJ 5.1'!A1" display="Répartition de la population de 12 ans et plus selon le niveau d’activité physique de loisirs" xr:uid="{00000000-0004-0000-0000-000015000000}"/>
    <hyperlink ref="C56" location="'OBJ 5.2'!A1" display="Nombre d’intoxications d’origine environnementale" xr:uid="{00000000-0004-0000-0000-000016000000}"/>
    <hyperlink ref="C57" location="'OBJ 5.2'!A1" display="Nombre de lésions professionnelles " xr:uid="{00000000-0004-0000-0000-000017000000}"/>
    <hyperlink ref="C58" location="'OBJ 5.2'!A1" display="Indice annuel de la qualité de l'air" xr:uid="{00000000-0004-0000-0000-000018000000}"/>
    <hyperlink ref="C59" location="'OBJ 5.2'!A1" display="Pourcentage du total global de jours-personnes par année en avis d’ébullition" xr:uid="{00000000-0004-0000-0000-000019000000}"/>
    <hyperlink ref="C63" location="'OBJ 6.2'!A1" display="Indice de vitalité économique" xr:uid="{00000000-0004-0000-0000-00001A000000}"/>
    <hyperlink ref="C66" location="'OBJ 6.3'!A1" display="Taux d’engagement communautaire et implication bénévole " xr:uid="{00000000-0004-0000-0000-00001B000000}"/>
    <hyperlink ref="C69" location="'OBJ 6.4'!A1" display="Valeur cumulée des biens protégés grâce à des investissements en prévention" xr:uid="{00000000-0004-0000-0000-00001C000000}"/>
    <hyperlink ref="C73" location="'OBJ 7.1'!A1" display="Achalandage du transport en commun" xr:uid="{00000000-0004-0000-0000-00001D000000}"/>
    <hyperlink ref="C76" location="'OBJ 7.2'!A1" display="Investissements et dépenses publics consentis pour appuyer l’électrification des transports et l’efficacité énergétique de ce secteur" xr:uid="{00000000-0004-0000-0000-00001E000000}"/>
    <hyperlink ref="C77" location="'OBJ 7.2'!A1" display="Part des véhicules électriques parmi les nouveaux véhicules légers en circulation" xr:uid="{00000000-0004-0000-0000-00001F000000}"/>
    <hyperlink ref="C78" location="'OBJ 7.2'!A1" display="Intensité énergétique du transport routier des personnes" xr:uid="{00000000-0004-0000-0000-000020000000}"/>
    <hyperlink ref="C79" location="'OBJ 7.2'!A1" display="Intensité énergétique du transport routier des marchandises" xr:uid="{00000000-0004-0000-0000-000021000000}"/>
    <hyperlink ref="C80" location="'OBJ 7.2'!A1" display="Réduction des émissions de GES due à l'électrification des transports et à l'amélioration de l'efficacité énergétique" xr:uid="{00000000-0004-0000-0000-000022000000}"/>
    <hyperlink ref="C84" location="'OBJ 8.1'!A1" display="Économies d’énergie générées par les programmes gouvernementaux et par les distributeurs d’énergie" xr:uid="{00000000-0004-0000-0000-000023000000}"/>
    <hyperlink ref="C87" location="'OBJ 8.2'!A1" display="Nouvelle capacité de production d’électricité de source renouvelable dont l’installation ou l’achat de la production sont approuvés par le gouvernement " xr:uid="{00000000-0004-0000-0000-000024000000}"/>
    <hyperlink ref="C90" location="'OBJ 8.3'!A1" display="Part de l’énergie de sources renouvelables dans la consommation finale" xr:uid="{00000000-0004-0000-0000-000025000000}"/>
    <hyperlink ref="C91" location="'OBJ 8.3'!A1" display="Réduction des émissions de GES due à l'utilisation d'énergies moins émettrices" xr:uid="{00000000-0004-0000-0000-000026000000}"/>
  </hyperlinks>
  <pageMargins left="0.70866141732283472" right="0.70866141732283472" top="0.74803149606299213" bottom="0.74803149606299213" header="0.31496062992125984" footer="0.31496062992125984"/>
  <pageSetup scale="56" fitToHeight="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0"/>
  <dimension ref="A1:L83"/>
  <sheetViews>
    <sheetView workbookViewId="0"/>
  </sheetViews>
  <sheetFormatPr baseColWidth="10" defaultRowHeight="15"/>
  <cols>
    <col min="1" max="1" width="37.140625" customWidth="1"/>
  </cols>
  <sheetData>
    <row r="1" spans="1:12">
      <c r="A1" s="46" t="s">
        <v>176</v>
      </c>
    </row>
    <row r="2" spans="1:12">
      <c r="A2" s="47" t="s">
        <v>88</v>
      </c>
    </row>
    <row r="3" spans="1:12" s="155" customFormat="1" ht="17.25">
      <c r="A3" s="219"/>
      <c r="B3" s="225">
        <v>2007</v>
      </c>
      <c r="C3" s="225">
        <v>2008</v>
      </c>
      <c r="D3" s="225">
        <v>2009</v>
      </c>
      <c r="E3" s="225">
        <v>2010</v>
      </c>
      <c r="F3" s="225">
        <v>2011</v>
      </c>
      <c r="G3" s="225">
        <v>2012</v>
      </c>
      <c r="H3" s="333" t="s">
        <v>590</v>
      </c>
      <c r="I3" s="333" t="s">
        <v>591</v>
      </c>
      <c r="J3" s="225">
        <v>2015</v>
      </c>
      <c r="K3" s="225">
        <v>2016</v>
      </c>
      <c r="L3" s="220"/>
    </row>
    <row r="4" spans="1:12" s="155" customFormat="1">
      <c r="A4" s="219"/>
      <c r="B4" s="292" t="s">
        <v>211</v>
      </c>
      <c r="C4" s="292"/>
      <c r="D4" s="292"/>
      <c r="E4" s="292"/>
      <c r="F4" s="292"/>
      <c r="G4" s="292"/>
      <c r="H4" s="292"/>
      <c r="I4" s="292"/>
      <c r="J4" s="292"/>
      <c r="K4" s="220"/>
      <c r="L4" s="220"/>
    </row>
    <row r="5" spans="1:12" s="156" customFormat="1">
      <c r="A5" s="220" t="s">
        <v>270</v>
      </c>
      <c r="B5" s="221">
        <v>86</v>
      </c>
      <c r="C5" s="221">
        <v>87</v>
      </c>
      <c r="D5" s="221">
        <v>88</v>
      </c>
      <c r="E5" s="221">
        <v>91</v>
      </c>
      <c r="F5" s="221">
        <v>93</v>
      </c>
      <c r="G5" s="222">
        <v>91</v>
      </c>
      <c r="H5" s="217">
        <v>95</v>
      </c>
      <c r="I5" s="402" t="s">
        <v>579</v>
      </c>
      <c r="J5" s="217">
        <v>98</v>
      </c>
      <c r="K5" s="217">
        <v>100</v>
      </c>
      <c r="L5" s="218"/>
    </row>
    <row r="6" spans="1:12" s="156" customFormat="1">
      <c r="A6" s="220" t="s">
        <v>381</v>
      </c>
      <c r="B6" s="223">
        <v>81</v>
      </c>
      <c r="C6" s="223">
        <v>81</v>
      </c>
      <c r="D6" s="223">
        <v>84</v>
      </c>
      <c r="E6" s="223">
        <v>85</v>
      </c>
      <c r="F6" s="223">
        <v>90</v>
      </c>
      <c r="G6" s="224">
        <v>87</v>
      </c>
      <c r="H6" s="218">
        <v>92</v>
      </c>
      <c r="I6" s="403" t="s">
        <v>579</v>
      </c>
      <c r="J6" s="218">
        <v>94</v>
      </c>
      <c r="K6" s="218">
        <v>95</v>
      </c>
      <c r="L6" s="218"/>
    </row>
    <row r="7" spans="1:12" s="156" customFormat="1">
      <c r="A7" s="225" t="s">
        <v>382</v>
      </c>
      <c r="B7" s="226">
        <v>92</v>
      </c>
      <c r="C7" s="226">
        <v>93</v>
      </c>
      <c r="D7" s="226">
        <v>91</v>
      </c>
      <c r="E7" s="226">
        <v>97</v>
      </c>
      <c r="F7" s="226">
        <v>96</v>
      </c>
      <c r="G7" s="227">
        <v>94</v>
      </c>
      <c r="H7" s="228">
        <v>99</v>
      </c>
      <c r="I7" s="404" t="s">
        <v>579</v>
      </c>
      <c r="J7" s="228">
        <v>102</v>
      </c>
      <c r="K7" s="228">
        <v>104</v>
      </c>
      <c r="L7" s="218"/>
    </row>
    <row r="8" spans="1:12" s="156" customFormat="1">
      <c r="A8" s="71" t="s">
        <v>580</v>
      </c>
      <c r="H8" s="157"/>
      <c r="I8" s="158"/>
      <c r="J8" s="159"/>
    </row>
    <row r="9" spans="1:12" s="156" customFormat="1">
      <c r="A9" s="72" t="s">
        <v>654</v>
      </c>
      <c r="H9" s="157"/>
      <c r="I9" s="158"/>
      <c r="J9" s="158"/>
    </row>
    <row r="10" spans="1:12" s="156" customFormat="1">
      <c r="A10" s="72"/>
      <c r="H10" s="157"/>
      <c r="I10" s="158"/>
      <c r="J10" s="158"/>
    </row>
    <row r="11" spans="1:12" s="155" customFormat="1" ht="17.25">
      <c r="A11" s="219"/>
      <c r="B11" s="225">
        <v>2007</v>
      </c>
      <c r="C11" s="225">
        <v>2008</v>
      </c>
      <c r="D11" s="225">
        <v>2009</v>
      </c>
      <c r="E11" s="225">
        <v>2010</v>
      </c>
      <c r="F11" s="225">
        <v>2011</v>
      </c>
      <c r="G11" s="225">
        <v>2012</v>
      </c>
      <c r="H11" s="333" t="s">
        <v>590</v>
      </c>
      <c r="I11" s="333" t="s">
        <v>591</v>
      </c>
      <c r="J11" s="225">
        <v>2015</v>
      </c>
      <c r="K11" s="225">
        <v>2016</v>
      </c>
      <c r="L11" s="220"/>
    </row>
    <row r="12" spans="1:12" s="155" customFormat="1">
      <c r="A12" s="219"/>
      <c r="B12" s="293" t="s">
        <v>211</v>
      </c>
      <c r="C12" s="293"/>
      <c r="D12" s="293"/>
      <c r="E12" s="293"/>
      <c r="F12" s="293"/>
      <c r="G12" s="293"/>
      <c r="H12" s="292"/>
      <c r="I12" s="292"/>
      <c r="J12" s="292"/>
      <c r="K12" s="220"/>
      <c r="L12" s="220"/>
    </row>
    <row r="13" spans="1:12" s="156" customFormat="1">
      <c r="A13" s="286" t="s">
        <v>447</v>
      </c>
      <c r="B13" s="287" t="s">
        <v>115</v>
      </c>
      <c r="C13" s="157">
        <v>77</v>
      </c>
      <c r="D13" s="157">
        <v>77</v>
      </c>
      <c r="E13" s="289">
        <v>87</v>
      </c>
      <c r="F13" s="289">
        <v>85</v>
      </c>
      <c r="G13" s="157">
        <v>85</v>
      </c>
      <c r="H13" s="217">
        <v>82</v>
      </c>
      <c r="I13" s="402" t="s">
        <v>579</v>
      </c>
      <c r="J13" s="217">
        <v>79</v>
      </c>
      <c r="K13" s="217">
        <v>79</v>
      </c>
      <c r="L13" s="218"/>
    </row>
    <row r="14" spans="1:12" s="156" customFormat="1">
      <c r="A14" s="286" t="s">
        <v>448</v>
      </c>
      <c r="B14" s="288" t="s">
        <v>115</v>
      </c>
      <c r="C14" s="157">
        <f>100-C13</f>
        <v>23</v>
      </c>
      <c r="D14" s="157">
        <f t="shared" ref="D14:G14" si="0">100-D13</f>
        <v>23</v>
      </c>
      <c r="E14" s="157">
        <f t="shared" si="0"/>
        <v>13</v>
      </c>
      <c r="F14" s="157">
        <f t="shared" si="0"/>
        <v>15</v>
      </c>
      <c r="G14" s="157">
        <f t="shared" si="0"/>
        <v>15</v>
      </c>
      <c r="H14" s="218">
        <v>18</v>
      </c>
      <c r="I14" s="403" t="s">
        <v>579</v>
      </c>
      <c r="J14" s="218">
        <v>21</v>
      </c>
      <c r="K14" s="218">
        <v>21</v>
      </c>
      <c r="L14" s="218"/>
    </row>
    <row r="15" spans="1:12" s="156" customFormat="1">
      <c r="A15" s="290" t="s">
        <v>270</v>
      </c>
      <c r="B15" s="291" t="s">
        <v>115</v>
      </c>
      <c r="C15" s="226">
        <v>100</v>
      </c>
      <c r="D15" s="226">
        <v>100</v>
      </c>
      <c r="E15" s="226">
        <v>100</v>
      </c>
      <c r="F15" s="226">
        <v>100</v>
      </c>
      <c r="G15" s="227">
        <v>100</v>
      </c>
      <c r="H15" s="228">
        <v>100</v>
      </c>
      <c r="I15" s="404" t="s">
        <v>579</v>
      </c>
      <c r="J15" s="228">
        <v>100</v>
      </c>
      <c r="K15" s="228">
        <v>100</v>
      </c>
      <c r="L15" s="218"/>
    </row>
    <row r="16" spans="1:12" s="156" customFormat="1">
      <c r="A16" s="71" t="s">
        <v>580</v>
      </c>
      <c r="H16" s="157"/>
      <c r="I16" s="158"/>
      <c r="J16" s="159"/>
    </row>
    <row r="17" spans="1:10" s="156" customFormat="1">
      <c r="A17" s="72" t="s">
        <v>654</v>
      </c>
      <c r="H17" s="157"/>
      <c r="I17" s="158"/>
      <c r="J17" s="158"/>
    </row>
    <row r="18" spans="1:10" s="156" customFormat="1">
      <c r="A18" s="47"/>
      <c r="H18" s="157"/>
      <c r="I18" s="158"/>
      <c r="J18" s="158"/>
    </row>
    <row r="19" spans="1:10">
      <c r="A19" s="46" t="s">
        <v>177</v>
      </c>
    </row>
    <row r="20" spans="1:10">
      <c r="A20" s="47" t="s">
        <v>89</v>
      </c>
    </row>
    <row r="21" spans="1:10">
      <c r="B21" s="125" t="s">
        <v>148</v>
      </c>
    </row>
    <row r="22" spans="1:10">
      <c r="A22" s="55" t="s">
        <v>230</v>
      </c>
      <c r="B22" s="129">
        <v>33923</v>
      </c>
    </row>
    <row r="23" spans="1:10">
      <c r="A23" s="55" t="s">
        <v>231</v>
      </c>
      <c r="B23" s="129">
        <v>33672</v>
      </c>
    </row>
    <row r="24" spans="1:10">
      <c r="A24" s="55" t="s">
        <v>232</v>
      </c>
      <c r="B24" s="82">
        <v>38672</v>
      </c>
    </row>
    <row r="25" spans="1:10">
      <c r="A25" s="55" t="s">
        <v>209</v>
      </c>
      <c r="B25" s="82">
        <v>44825</v>
      </c>
    </row>
    <row r="26" spans="1:10">
      <c r="A26" s="55" t="s">
        <v>203</v>
      </c>
      <c r="B26" s="82">
        <v>34887</v>
      </c>
    </row>
    <row r="27" spans="1:10">
      <c r="A27" s="55" t="s">
        <v>204</v>
      </c>
      <c r="B27" s="82">
        <v>28444</v>
      </c>
    </row>
    <row r="28" spans="1:10">
      <c r="A28" s="55" t="s">
        <v>205</v>
      </c>
      <c r="B28" s="82">
        <v>29018</v>
      </c>
    </row>
    <row r="29" spans="1:10">
      <c r="A29" s="55" t="s">
        <v>206</v>
      </c>
      <c r="B29" s="82">
        <v>28230</v>
      </c>
    </row>
    <row r="30" spans="1:10">
      <c r="A30" s="55" t="s">
        <v>207</v>
      </c>
      <c r="B30" s="82">
        <v>22853</v>
      </c>
    </row>
    <row r="31" spans="1:10">
      <c r="A31" s="55" t="s">
        <v>259</v>
      </c>
      <c r="B31" s="82">
        <v>24490</v>
      </c>
    </row>
    <row r="32" spans="1:10">
      <c r="A32" s="55" t="s">
        <v>451</v>
      </c>
      <c r="B32" s="82">
        <v>25183</v>
      </c>
    </row>
    <row r="33" spans="1:2">
      <c r="A33" s="55" t="s">
        <v>514</v>
      </c>
      <c r="B33" s="82">
        <v>21247</v>
      </c>
    </row>
    <row r="34" spans="1:2">
      <c r="A34" s="55" t="s">
        <v>515</v>
      </c>
      <c r="B34" s="82">
        <v>20395</v>
      </c>
    </row>
    <row r="35" spans="1:2">
      <c r="A35" s="55" t="s">
        <v>668</v>
      </c>
      <c r="B35" s="82">
        <v>18945</v>
      </c>
    </row>
    <row r="36" spans="1:2">
      <c r="A36" s="76" t="s">
        <v>679</v>
      </c>
      <c r="B36" s="83">
        <v>13829</v>
      </c>
    </row>
    <row r="37" spans="1:2">
      <c r="A37" s="71" t="s">
        <v>655</v>
      </c>
      <c r="B37" s="84"/>
    </row>
    <row r="38" spans="1:2">
      <c r="A38" s="72" t="s">
        <v>656</v>
      </c>
      <c r="B38" s="84"/>
    </row>
    <row r="39" spans="1:2">
      <c r="A39" s="77"/>
      <c r="B39" s="84"/>
    </row>
    <row r="40" spans="1:2">
      <c r="A40" s="78" t="s">
        <v>178</v>
      </c>
      <c r="B40" s="84"/>
    </row>
    <row r="41" spans="1:2">
      <c r="A41" s="79" t="s">
        <v>90</v>
      </c>
      <c r="B41" s="84"/>
    </row>
    <row r="42" spans="1:2">
      <c r="A42" s="55"/>
      <c r="B42" s="132" t="s">
        <v>148</v>
      </c>
    </row>
    <row r="43" spans="1:2">
      <c r="A43" s="80" t="s">
        <v>231</v>
      </c>
      <c r="B43" s="85">
        <v>4056</v>
      </c>
    </row>
    <row r="44" spans="1:2">
      <c r="A44" s="80" t="s">
        <v>232</v>
      </c>
      <c r="B44" s="85">
        <v>5296</v>
      </c>
    </row>
    <row r="45" spans="1:2">
      <c r="A45" s="80" t="s">
        <v>209</v>
      </c>
      <c r="B45" s="85">
        <v>7077</v>
      </c>
    </row>
    <row r="46" spans="1:2">
      <c r="A46" s="80" t="s">
        <v>203</v>
      </c>
      <c r="B46" s="85">
        <v>7057</v>
      </c>
    </row>
    <row r="47" spans="1:2">
      <c r="A47" s="80" t="s">
        <v>204</v>
      </c>
      <c r="B47" s="86">
        <v>6800</v>
      </c>
    </row>
    <row r="48" spans="1:2">
      <c r="A48" s="80" t="s">
        <v>205</v>
      </c>
      <c r="B48" s="86">
        <v>6730</v>
      </c>
    </row>
    <row r="49" spans="1:8">
      <c r="A49" s="80" t="s">
        <v>206</v>
      </c>
      <c r="B49" s="86">
        <v>6818</v>
      </c>
    </row>
    <row r="50" spans="1:8">
      <c r="A50" s="80" t="s">
        <v>207</v>
      </c>
      <c r="B50" s="86">
        <v>6797</v>
      </c>
    </row>
    <row r="51" spans="1:8">
      <c r="A51" s="80" t="s">
        <v>259</v>
      </c>
      <c r="B51" s="86">
        <v>8093</v>
      </c>
    </row>
    <row r="52" spans="1:8">
      <c r="A52" s="80" t="s">
        <v>451</v>
      </c>
      <c r="B52" s="86">
        <v>8310</v>
      </c>
    </row>
    <row r="53" spans="1:8">
      <c r="A53" s="80" t="s">
        <v>514</v>
      </c>
      <c r="B53" s="86">
        <v>7728</v>
      </c>
    </row>
    <row r="54" spans="1:8">
      <c r="A54" s="55" t="s">
        <v>515</v>
      </c>
      <c r="B54" s="86">
        <v>7792</v>
      </c>
    </row>
    <row r="55" spans="1:8">
      <c r="A55" s="55" t="s">
        <v>668</v>
      </c>
      <c r="B55" s="86">
        <v>9226</v>
      </c>
    </row>
    <row r="56" spans="1:8">
      <c r="A56" s="76" t="s">
        <v>679</v>
      </c>
      <c r="B56" s="87">
        <v>8805</v>
      </c>
    </row>
    <row r="57" spans="1:8">
      <c r="A57" s="71" t="s">
        <v>655</v>
      </c>
      <c r="B57" s="74"/>
    </row>
    <row r="58" spans="1:8">
      <c r="A58" s="72" t="s">
        <v>656</v>
      </c>
      <c r="B58" s="74"/>
    </row>
    <row r="59" spans="1:8">
      <c r="B59" s="74"/>
    </row>
    <row r="60" spans="1:8">
      <c r="A60" s="79" t="s">
        <v>293</v>
      </c>
    </row>
    <row r="61" spans="1:8" ht="17.25">
      <c r="B61" s="56" t="s">
        <v>207</v>
      </c>
      <c r="C61" s="56" t="s">
        <v>259</v>
      </c>
      <c r="D61" s="65" t="s">
        <v>683</v>
      </c>
      <c r="E61" s="65" t="s">
        <v>684</v>
      </c>
      <c r="F61" s="65" t="s">
        <v>685</v>
      </c>
      <c r="G61" s="65" t="s">
        <v>686</v>
      </c>
      <c r="H61" s="65" t="s">
        <v>679</v>
      </c>
    </row>
    <row r="62" spans="1:8">
      <c r="B62" s="600" t="s">
        <v>148</v>
      </c>
      <c r="C62" s="600"/>
      <c r="D62" s="600"/>
      <c r="E62" s="600"/>
      <c r="F62" s="600"/>
      <c r="G62" s="600"/>
      <c r="H62" s="600"/>
    </row>
    <row r="63" spans="1:8">
      <c r="A63" s="127" t="s">
        <v>237</v>
      </c>
      <c r="B63">
        <v>430</v>
      </c>
      <c r="C63">
        <v>474</v>
      </c>
      <c r="D63" s="60">
        <v>507</v>
      </c>
      <c r="E63">
        <v>395</v>
      </c>
      <c r="F63" s="60">
        <v>475</v>
      </c>
      <c r="G63">
        <v>517</v>
      </c>
      <c r="H63">
        <v>488</v>
      </c>
    </row>
    <row r="64" spans="1:8">
      <c r="A64" s="127" t="s">
        <v>332</v>
      </c>
      <c r="B64">
        <v>230</v>
      </c>
      <c r="C64">
        <v>212</v>
      </c>
      <c r="D64" s="60">
        <v>238</v>
      </c>
      <c r="E64">
        <v>189</v>
      </c>
      <c r="F64" s="60">
        <v>240</v>
      </c>
      <c r="G64">
        <v>348</v>
      </c>
      <c r="H64">
        <v>370</v>
      </c>
    </row>
    <row r="65" spans="1:8">
      <c r="A65" s="127" t="s">
        <v>63</v>
      </c>
      <c r="B65">
        <v>879</v>
      </c>
      <c r="C65">
        <v>1030</v>
      </c>
      <c r="D65" s="60">
        <v>870</v>
      </c>
      <c r="E65">
        <v>876</v>
      </c>
      <c r="F65" s="60">
        <v>840</v>
      </c>
      <c r="G65">
        <v>861</v>
      </c>
      <c r="H65">
        <v>712</v>
      </c>
    </row>
    <row r="66" spans="1:8">
      <c r="A66" s="127" t="s">
        <v>64</v>
      </c>
      <c r="B66">
        <v>284</v>
      </c>
      <c r="C66">
        <v>232</v>
      </c>
      <c r="D66" s="60">
        <v>350</v>
      </c>
      <c r="E66">
        <v>335</v>
      </c>
      <c r="F66" s="60">
        <v>343</v>
      </c>
      <c r="G66">
        <v>366</v>
      </c>
      <c r="H66">
        <v>290</v>
      </c>
    </row>
    <row r="67" spans="1:8">
      <c r="A67" s="127" t="s">
        <v>238</v>
      </c>
      <c r="B67">
        <v>186</v>
      </c>
      <c r="C67">
        <v>253</v>
      </c>
      <c r="D67" s="60">
        <v>314</v>
      </c>
      <c r="E67">
        <v>284</v>
      </c>
      <c r="F67" s="60">
        <v>244</v>
      </c>
      <c r="G67">
        <v>340</v>
      </c>
      <c r="H67">
        <v>358</v>
      </c>
    </row>
    <row r="68" spans="1:8">
      <c r="A68" s="127" t="s">
        <v>65</v>
      </c>
      <c r="B68">
        <v>474</v>
      </c>
      <c r="C68">
        <v>648</v>
      </c>
      <c r="D68" s="60">
        <v>785</v>
      </c>
      <c r="E68">
        <v>683</v>
      </c>
      <c r="F68" s="60">
        <v>857</v>
      </c>
      <c r="G68">
        <v>1189</v>
      </c>
      <c r="H68">
        <v>1424</v>
      </c>
    </row>
    <row r="69" spans="1:8">
      <c r="A69" s="127" t="s">
        <v>242</v>
      </c>
      <c r="B69">
        <v>485</v>
      </c>
      <c r="C69">
        <v>532</v>
      </c>
      <c r="D69" s="60">
        <v>538</v>
      </c>
      <c r="E69">
        <v>554</v>
      </c>
      <c r="F69" s="60">
        <v>493</v>
      </c>
      <c r="G69">
        <v>488</v>
      </c>
      <c r="H69">
        <v>517</v>
      </c>
    </row>
    <row r="70" spans="1:8">
      <c r="A70" s="127" t="s">
        <v>240</v>
      </c>
      <c r="B70">
        <v>272</v>
      </c>
      <c r="C70">
        <v>370</v>
      </c>
      <c r="D70" s="60">
        <v>430</v>
      </c>
      <c r="E70">
        <v>535</v>
      </c>
      <c r="F70" s="60">
        <v>398</v>
      </c>
      <c r="G70">
        <v>476</v>
      </c>
      <c r="H70">
        <v>247</v>
      </c>
    </row>
    <row r="71" spans="1:8">
      <c r="A71" s="127" t="s">
        <v>239</v>
      </c>
      <c r="B71">
        <v>218</v>
      </c>
      <c r="C71">
        <v>222</v>
      </c>
      <c r="D71" s="60">
        <v>214</v>
      </c>
      <c r="E71">
        <v>225</v>
      </c>
      <c r="F71" s="60">
        <v>153</v>
      </c>
      <c r="G71">
        <v>202</v>
      </c>
      <c r="H71">
        <v>155</v>
      </c>
    </row>
    <row r="72" spans="1:8">
      <c r="A72" s="127" t="s">
        <v>241</v>
      </c>
      <c r="B72">
        <v>73</v>
      </c>
      <c r="C72">
        <v>80</v>
      </c>
      <c r="D72" s="60">
        <v>106</v>
      </c>
      <c r="E72">
        <v>102</v>
      </c>
      <c r="F72" s="60">
        <v>107</v>
      </c>
      <c r="G72">
        <v>122</v>
      </c>
      <c r="H72">
        <v>94</v>
      </c>
    </row>
    <row r="73" spans="1:8">
      <c r="A73" s="127" t="s">
        <v>236</v>
      </c>
      <c r="B73">
        <v>480</v>
      </c>
      <c r="C73">
        <v>492</v>
      </c>
      <c r="D73" s="60">
        <v>481</v>
      </c>
      <c r="E73">
        <v>409</v>
      </c>
      <c r="F73" s="60">
        <v>428</v>
      </c>
      <c r="G73">
        <v>453</v>
      </c>
      <c r="H73">
        <v>321</v>
      </c>
    </row>
    <row r="74" spans="1:8">
      <c r="A74" s="127" t="s">
        <v>244</v>
      </c>
      <c r="B74">
        <v>410</v>
      </c>
      <c r="C74">
        <v>445</v>
      </c>
      <c r="D74" s="60">
        <v>493</v>
      </c>
      <c r="E74">
        <v>488</v>
      </c>
      <c r="F74" s="60">
        <v>533</v>
      </c>
      <c r="G74">
        <v>599</v>
      </c>
      <c r="H74">
        <v>528</v>
      </c>
    </row>
    <row r="75" spans="1:8">
      <c r="A75" s="127" t="s">
        <v>248</v>
      </c>
      <c r="B75">
        <v>155</v>
      </c>
      <c r="C75">
        <v>232</v>
      </c>
      <c r="D75" s="60">
        <v>258</v>
      </c>
      <c r="E75">
        <v>140</v>
      </c>
      <c r="F75" s="60">
        <v>143</v>
      </c>
      <c r="G75">
        <v>185</v>
      </c>
      <c r="H75">
        <v>228</v>
      </c>
    </row>
    <row r="76" spans="1:8">
      <c r="A76" s="127" t="s">
        <v>245</v>
      </c>
      <c r="B76">
        <v>335</v>
      </c>
      <c r="C76">
        <v>409</v>
      </c>
      <c r="D76" s="60">
        <v>408</v>
      </c>
      <c r="E76">
        <v>326</v>
      </c>
      <c r="F76" s="60">
        <v>387</v>
      </c>
      <c r="G76">
        <v>491</v>
      </c>
      <c r="H76">
        <v>408</v>
      </c>
    </row>
    <row r="77" spans="1:8">
      <c r="A77" s="127" t="s">
        <v>247</v>
      </c>
      <c r="B77">
        <v>491</v>
      </c>
      <c r="C77">
        <v>614</v>
      </c>
      <c r="D77" s="60">
        <v>698</v>
      </c>
      <c r="E77">
        <v>601</v>
      </c>
      <c r="F77" s="60">
        <v>551</v>
      </c>
      <c r="G77">
        <v>687</v>
      </c>
      <c r="H77">
        <v>686</v>
      </c>
    </row>
    <row r="78" spans="1:8">
      <c r="A78" s="127" t="s">
        <v>246</v>
      </c>
      <c r="B78">
        <v>1033</v>
      </c>
      <c r="C78">
        <v>1242</v>
      </c>
      <c r="D78" s="60">
        <v>1268</v>
      </c>
      <c r="E78">
        <v>1292</v>
      </c>
      <c r="F78" s="60">
        <v>1187</v>
      </c>
      <c r="G78">
        <v>1517</v>
      </c>
      <c r="H78">
        <v>1657</v>
      </c>
    </row>
    <row r="79" spans="1:8">
      <c r="A79" s="128" t="s">
        <v>243</v>
      </c>
      <c r="B79" s="56">
        <v>441</v>
      </c>
      <c r="C79" s="56">
        <v>378</v>
      </c>
      <c r="D79" s="94">
        <v>440</v>
      </c>
      <c r="E79" s="94">
        <v>361</v>
      </c>
      <c r="F79" s="94">
        <v>450</v>
      </c>
      <c r="G79" s="94">
        <v>464</v>
      </c>
      <c r="H79" s="56">
        <v>408</v>
      </c>
    </row>
    <row r="80" spans="1:8" ht="62.25" customHeight="1">
      <c r="A80" s="601" t="s">
        <v>681</v>
      </c>
      <c r="B80" s="601"/>
      <c r="C80" s="601"/>
      <c r="D80" s="601"/>
      <c r="E80" s="601"/>
      <c r="F80" s="601"/>
      <c r="G80" s="601"/>
      <c r="H80" s="601"/>
    </row>
    <row r="81" spans="1:1">
      <c r="A81" s="127" t="s">
        <v>682</v>
      </c>
    </row>
    <row r="82" spans="1:1">
      <c r="A82" s="71" t="s">
        <v>655</v>
      </c>
    </row>
    <row r="83" spans="1:1">
      <c r="A83" s="72" t="s">
        <v>656</v>
      </c>
    </row>
  </sheetData>
  <sortState xmlns:xlrd2="http://schemas.microsoft.com/office/spreadsheetml/2017/richdata2" ref="A38:C54">
    <sortCondition ref="A38"/>
  </sortState>
  <mergeCells count="2">
    <mergeCell ref="B62:H62"/>
    <mergeCell ref="A80:H8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1"/>
  <dimension ref="A1:E66"/>
  <sheetViews>
    <sheetView workbookViewId="0">
      <selection activeCell="G50" sqref="G50"/>
    </sheetView>
  </sheetViews>
  <sheetFormatPr baseColWidth="10" defaultRowHeight="15"/>
  <cols>
    <col min="1" max="1" width="44.5703125" customWidth="1"/>
    <col min="2" max="2" width="35.28515625" customWidth="1"/>
    <col min="3" max="3" width="29.5703125" customWidth="1"/>
    <col min="4" max="4" width="2.42578125" customWidth="1"/>
  </cols>
  <sheetData>
    <row r="1" spans="1:4">
      <c r="A1" s="46" t="s">
        <v>175</v>
      </c>
    </row>
    <row r="2" spans="1:4">
      <c r="A2" s="47" t="s">
        <v>337</v>
      </c>
    </row>
    <row r="4" spans="1:4">
      <c r="A4" s="54" t="s">
        <v>744</v>
      </c>
    </row>
    <row r="5" spans="1:4">
      <c r="B5" s="101" t="s">
        <v>512</v>
      </c>
      <c r="C5" s="101" t="s">
        <v>513</v>
      </c>
    </row>
    <row r="6" spans="1:4">
      <c r="B6" s="148" t="s">
        <v>274</v>
      </c>
      <c r="C6" s="148" t="s">
        <v>688</v>
      </c>
    </row>
    <row r="7" spans="1:4" ht="17.25">
      <c r="A7" t="s">
        <v>259</v>
      </c>
      <c r="B7">
        <v>527.4</v>
      </c>
      <c r="C7" s="115">
        <v>3975</v>
      </c>
      <c r="D7" s="504"/>
    </row>
    <row r="8" spans="1:4" ht="17.25">
      <c r="A8" t="s">
        <v>451</v>
      </c>
      <c r="B8" s="49">
        <v>544</v>
      </c>
      <c r="C8" s="115">
        <v>3947</v>
      </c>
      <c r="D8" s="504"/>
    </row>
    <row r="9" spans="1:4" ht="17.25">
      <c r="A9" t="s">
        <v>514</v>
      </c>
      <c r="B9">
        <v>563.70000000000005</v>
      </c>
      <c r="C9" s="115">
        <v>4101</v>
      </c>
      <c r="D9" s="504"/>
    </row>
    <row r="10" spans="1:4" ht="17.25">
      <c r="A10" t="s">
        <v>515</v>
      </c>
      <c r="B10">
        <v>595.5</v>
      </c>
      <c r="C10" s="115">
        <v>4095</v>
      </c>
      <c r="D10" s="504"/>
    </row>
    <row r="11" spans="1:4">
      <c r="A11" t="s">
        <v>668</v>
      </c>
      <c r="B11">
        <v>673.8</v>
      </c>
      <c r="C11" s="115">
        <v>4178</v>
      </c>
    </row>
    <row r="12" spans="1:4">
      <c r="A12" s="56" t="s">
        <v>679</v>
      </c>
      <c r="B12" s="56">
        <v>765.4</v>
      </c>
      <c r="C12" s="56">
        <v>4224</v>
      </c>
    </row>
    <row r="13" spans="1:4" ht="60.75" customHeight="1">
      <c r="A13" s="602" t="s">
        <v>697</v>
      </c>
      <c r="B13" s="602"/>
      <c r="C13" s="602"/>
      <c r="D13" s="602"/>
    </row>
    <row r="14" spans="1:4">
      <c r="A14" t="s">
        <v>652</v>
      </c>
    </row>
    <row r="15" spans="1:4">
      <c r="A15" s="24"/>
      <c r="B15" s="26"/>
    </row>
    <row r="16" spans="1:4">
      <c r="A16" s="54" t="s">
        <v>745</v>
      </c>
    </row>
    <row r="17" spans="1:5">
      <c r="A17" s="54"/>
      <c r="B17" s="148" t="s">
        <v>229</v>
      </c>
      <c r="C17" s="148" t="s">
        <v>211</v>
      </c>
    </row>
    <row r="18" spans="1:5">
      <c r="A18" s="340" t="s">
        <v>517</v>
      </c>
      <c r="B18" s="505">
        <v>640.1</v>
      </c>
      <c r="C18" s="342">
        <v>83.629474784426449</v>
      </c>
      <c r="D18" s="49"/>
      <c r="E18" s="341"/>
    </row>
    <row r="19" spans="1:5">
      <c r="A19" s="340" t="s">
        <v>519</v>
      </c>
      <c r="B19" s="505">
        <v>39.4</v>
      </c>
      <c r="C19" s="342">
        <v>5.1476352234125944</v>
      </c>
      <c r="D19" s="49"/>
    </row>
    <row r="20" spans="1:5">
      <c r="A20" s="340" t="s">
        <v>746</v>
      </c>
      <c r="B20" s="505">
        <v>38.1</v>
      </c>
      <c r="C20" s="342">
        <v>4.9777893911680176</v>
      </c>
      <c r="D20" s="49"/>
    </row>
    <row r="21" spans="1:5">
      <c r="A21" s="340" t="s">
        <v>690</v>
      </c>
      <c r="B21" s="505">
        <v>28.3</v>
      </c>
      <c r="C21" s="342">
        <v>3.6974131173242752</v>
      </c>
      <c r="D21" s="49"/>
    </row>
    <row r="22" spans="1:5">
      <c r="A22" s="340" t="s">
        <v>691</v>
      </c>
      <c r="B22" s="505">
        <v>8.8000000000000007</v>
      </c>
      <c r="C22" s="342">
        <v>1.1497256336556052</v>
      </c>
      <c r="D22" s="49"/>
    </row>
    <row r="23" spans="1:5">
      <c r="A23" s="340" t="s">
        <v>516</v>
      </c>
      <c r="B23" s="505">
        <v>5.3</v>
      </c>
      <c r="C23" s="342">
        <v>0.69244839299712568</v>
      </c>
      <c r="D23" s="49"/>
    </row>
    <row r="24" spans="1:5">
      <c r="A24" s="340" t="s">
        <v>689</v>
      </c>
      <c r="B24" s="505">
        <v>5.3</v>
      </c>
      <c r="C24" s="342">
        <v>0.69244839299712568</v>
      </c>
      <c r="D24" s="49"/>
    </row>
    <row r="25" spans="1:5">
      <c r="A25" s="340" t="s">
        <v>594</v>
      </c>
      <c r="B25" s="505">
        <v>0.2</v>
      </c>
      <c r="C25" s="342">
        <v>2.6130128037627386E-2</v>
      </c>
      <c r="D25" s="49"/>
    </row>
    <row r="26" spans="1:5">
      <c r="A26" s="343" t="s">
        <v>518</v>
      </c>
      <c r="B26" s="506">
        <v>0</v>
      </c>
      <c r="C26" s="344">
        <v>0</v>
      </c>
      <c r="D26" s="49"/>
    </row>
    <row r="27" spans="1:5" ht="60" customHeight="1">
      <c r="A27" s="602" t="s">
        <v>697</v>
      </c>
      <c r="B27" s="602"/>
      <c r="C27" s="602"/>
      <c r="D27" s="602"/>
    </row>
    <row r="28" spans="1:5">
      <c r="A28" t="s">
        <v>653</v>
      </c>
    </row>
    <row r="30" spans="1:5">
      <c r="A30" s="54" t="s">
        <v>749</v>
      </c>
    </row>
    <row r="31" spans="1:5">
      <c r="A31" s="54"/>
      <c r="C31" s="148" t="s">
        <v>521</v>
      </c>
    </row>
    <row r="32" spans="1:5">
      <c r="A32" s="507" t="s">
        <v>520</v>
      </c>
      <c r="C32" s="115">
        <v>212153.45376201524</v>
      </c>
      <c r="D32" s="49"/>
    </row>
    <row r="33" spans="1:4">
      <c r="A33" s="507" t="s">
        <v>696</v>
      </c>
      <c r="C33" s="115">
        <v>140509.28571428571</v>
      </c>
      <c r="D33" s="49"/>
    </row>
    <row r="34" spans="1:4">
      <c r="A34" s="507" t="s">
        <v>695</v>
      </c>
      <c r="C34" s="115">
        <v>109375</v>
      </c>
      <c r="D34" s="49"/>
    </row>
    <row r="35" spans="1:4">
      <c r="A35" s="507" t="s">
        <v>694</v>
      </c>
      <c r="C35" s="115">
        <v>131921.7474048443</v>
      </c>
      <c r="D35" s="49"/>
    </row>
    <row r="36" spans="1:4">
      <c r="A36" s="507" t="s">
        <v>523</v>
      </c>
      <c r="C36" s="115">
        <v>98343.586510263936</v>
      </c>
      <c r="D36" s="49"/>
    </row>
    <row r="37" spans="1:4">
      <c r="A37" s="507" t="s">
        <v>693</v>
      </c>
      <c r="C37" s="115">
        <v>94374.775862068971</v>
      </c>
      <c r="D37" s="49"/>
    </row>
    <row r="38" spans="1:4">
      <c r="A38" s="507" t="s">
        <v>522</v>
      </c>
      <c r="C38" s="115">
        <v>88842.106060606064</v>
      </c>
      <c r="D38" s="49"/>
    </row>
    <row r="39" spans="1:4">
      <c r="A39" s="507" t="s">
        <v>692</v>
      </c>
      <c r="C39" s="115">
        <v>58135.517857142855</v>
      </c>
      <c r="D39" s="49"/>
    </row>
    <row r="40" spans="1:4">
      <c r="A40" s="507" t="s">
        <v>524</v>
      </c>
      <c r="C40" s="115">
        <v>36294.468965517241</v>
      </c>
      <c r="D40" s="49"/>
    </row>
    <row r="41" spans="1:4">
      <c r="A41" s="508" t="s">
        <v>675</v>
      </c>
      <c r="B41" s="56"/>
      <c r="C41" s="81">
        <v>17910</v>
      </c>
      <c r="D41" s="49"/>
    </row>
    <row r="42" spans="1:4" ht="59.25" customHeight="1">
      <c r="A42" s="602" t="s">
        <v>697</v>
      </c>
      <c r="B42" s="602"/>
      <c r="C42" s="602"/>
      <c r="D42" s="602"/>
    </row>
    <row r="43" spans="1:4">
      <c r="A43" t="s">
        <v>653</v>
      </c>
    </row>
    <row r="45" spans="1:4">
      <c r="A45" s="54" t="s">
        <v>750</v>
      </c>
    </row>
    <row r="46" spans="1:4">
      <c r="A46" s="54"/>
      <c r="B46" s="101" t="s">
        <v>512</v>
      </c>
      <c r="C46" s="101" t="s">
        <v>513</v>
      </c>
    </row>
    <row r="47" spans="1:4">
      <c r="A47" t="s">
        <v>525</v>
      </c>
      <c r="B47" s="148" t="s">
        <v>274</v>
      </c>
      <c r="C47" s="148" t="s">
        <v>687</v>
      </c>
    </row>
    <row r="48" spans="1:4">
      <c r="A48" s="77" t="s">
        <v>65</v>
      </c>
      <c r="B48" s="509">
        <v>185.2</v>
      </c>
      <c r="C48">
        <v>897</v>
      </c>
    </row>
    <row r="49" spans="1:3">
      <c r="A49" s="77" t="s">
        <v>246</v>
      </c>
      <c r="B49" s="509">
        <v>105.4</v>
      </c>
      <c r="C49">
        <v>566</v>
      </c>
    </row>
    <row r="50" spans="1:3">
      <c r="A50" s="77" t="s">
        <v>63</v>
      </c>
      <c r="B50" s="509">
        <v>63.6</v>
      </c>
      <c r="C50">
        <v>344</v>
      </c>
    </row>
    <row r="51" spans="1:3">
      <c r="A51" s="77" t="s">
        <v>242</v>
      </c>
      <c r="B51" s="509">
        <v>41.1</v>
      </c>
      <c r="C51">
        <v>194</v>
      </c>
    </row>
    <row r="52" spans="1:3">
      <c r="A52" s="77" t="s">
        <v>245</v>
      </c>
      <c r="B52" s="509">
        <v>40.1</v>
      </c>
      <c r="C52">
        <v>224</v>
      </c>
    </row>
    <row r="53" spans="1:3">
      <c r="A53" s="77" t="s">
        <v>247</v>
      </c>
      <c r="B53" s="509">
        <v>38.299999999999997</v>
      </c>
      <c r="C53">
        <v>197</v>
      </c>
    </row>
    <row r="54" spans="1:3">
      <c r="A54" s="88" t="s">
        <v>747</v>
      </c>
      <c r="B54" s="509">
        <v>36.299999999999997</v>
      </c>
      <c r="C54">
        <v>258</v>
      </c>
    </row>
    <row r="55" spans="1:3">
      <c r="A55" s="77" t="s">
        <v>244</v>
      </c>
      <c r="B55" s="509">
        <v>35.200000000000003</v>
      </c>
      <c r="C55">
        <v>217</v>
      </c>
    </row>
    <row r="56" spans="1:3">
      <c r="A56" s="77" t="s">
        <v>64</v>
      </c>
      <c r="B56" s="509">
        <v>33.1</v>
      </c>
      <c r="C56">
        <v>178</v>
      </c>
    </row>
    <row r="57" spans="1:3">
      <c r="A57" s="77" t="s">
        <v>238</v>
      </c>
      <c r="B57" s="509">
        <v>32.1</v>
      </c>
      <c r="C57">
        <v>207</v>
      </c>
    </row>
    <row r="58" spans="1:3">
      <c r="A58" s="77" t="s">
        <v>237</v>
      </c>
      <c r="B58" s="509">
        <v>27.6</v>
      </c>
      <c r="C58">
        <v>169</v>
      </c>
    </row>
    <row r="59" spans="1:3">
      <c r="A59" s="77" t="s">
        <v>243</v>
      </c>
      <c r="B59" s="509">
        <v>26.8</v>
      </c>
      <c r="C59">
        <v>151</v>
      </c>
    </row>
    <row r="60" spans="1:3">
      <c r="A60" s="77" t="s">
        <v>248</v>
      </c>
      <c r="B60" s="509">
        <v>24.9</v>
      </c>
      <c r="C60">
        <v>100</v>
      </c>
    </row>
    <row r="61" spans="1:3">
      <c r="A61" s="77" t="s">
        <v>240</v>
      </c>
      <c r="B61" s="509">
        <v>23.3</v>
      </c>
      <c r="C61">
        <v>164</v>
      </c>
    </row>
    <row r="62" spans="1:3">
      <c r="A62" s="88" t="s">
        <v>748</v>
      </c>
      <c r="B62" s="509">
        <v>21.7</v>
      </c>
      <c r="C62">
        <v>127</v>
      </c>
    </row>
    <row r="63" spans="1:3">
      <c r="A63" s="77" t="s">
        <v>239</v>
      </c>
      <c r="B63" s="509">
        <v>19.899999999999999</v>
      </c>
      <c r="C63">
        <v>132</v>
      </c>
    </row>
    <row r="64" spans="1:3">
      <c r="A64" s="100" t="s">
        <v>241</v>
      </c>
      <c r="B64" s="510">
        <v>10.8</v>
      </c>
      <c r="C64" s="56">
        <v>52</v>
      </c>
    </row>
    <row r="65" spans="1:4" ht="57.75" customHeight="1">
      <c r="A65" s="602" t="s">
        <v>697</v>
      </c>
      <c r="B65" s="602"/>
      <c r="C65" s="602"/>
      <c r="D65" s="602"/>
    </row>
    <row r="66" spans="1:4">
      <c r="A66" t="s">
        <v>652</v>
      </c>
    </row>
  </sheetData>
  <sortState xmlns:xlrd2="http://schemas.microsoft.com/office/spreadsheetml/2017/richdata2" ref="A40:B49">
    <sortCondition descending="1" ref="B40:B49"/>
  </sortState>
  <mergeCells count="4">
    <mergeCell ref="A13:D13"/>
    <mergeCell ref="A27:D27"/>
    <mergeCell ref="A42:D42"/>
    <mergeCell ref="A65:D65"/>
  </mergeCells>
  <pageMargins left="0.7" right="0.7" top="0.75" bottom="0.75" header="0.3" footer="0.3"/>
  <pageSetup paperSize="122" orientation="portrait" verticalDpi="59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2"/>
  <dimension ref="A1:R33"/>
  <sheetViews>
    <sheetView workbookViewId="0">
      <selection activeCell="F14" sqref="F14"/>
    </sheetView>
  </sheetViews>
  <sheetFormatPr baseColWidth="10" defaultRowHeight="15"/>
  <cols>
    <col min="1" max="1" width="19.5703125" customWidth="1"/>
    <col min="2" max="7" width="12.42578125" bestFit="1" customWidth="1"/>
    <col min="8" max="12" width="12.28515625" bestFit="1" customWidth="1"/>
    <col min="13" max="13" width="11.85546875" bestFit="1" customWidth="1"/>
  </cols>
  <sheetData>
    <row r="1" spans="1:18">
      <c r="A1" s="46" t="s">
        <v>179</v>
      </c>
    </row>
    <row r="2" spans="1:18">
      <c r="A2" s="47" t="s">
        <v>92</v>
      </c>
    </row>
    <row r="3" spans="1:18">
      <c r="B3" s="501">
        <v>2006</v>
      </c>
      <c r="C3" s="501">
        <v>2007</v>
      </c>
      <c r="D3" s="501">
        <v>2008</v>
      </c>
      <c r="E3" s="501">
        <v>2009</v>
      </c>
      <c r="F3" s="501">
        <v>2010</v>
      </c>
      <c r="G3" s="501">
        <v>2011</v>
      </c>
      <c r="H3" s="501">
        <v>2012</v>
      </c>
      <c r="I3" s="502">
        <v>2013</v>
      </c>
      <c r="J3" s="502">
        <v>2014</v>
      </c>
      <c r="K3" s="502">
        <v>2015</v>
      </c>
      <c r="L3" s="502">
        <v>2016</v>
      </c>
      <c r="M3" s="502">
        <v>2017</v>
      </c>
      <c r="N3" s="502">
        <v>2018</v>
      </c>
      <c r="O3" s="502">
        <v>2019</v>
      </c>
      <c r="P3" s="502">
        <v>2020</v>
      </c>
    </row>
    <row r="4" spans="1:18">
      <c r="B4" s="603" t="s">
        <v>740</v>
      </c>
      <c r="C4" s="603"/>
      <c r="D4" s="603"/>
      <c r="E4" s="603"/>
      <c r="F4" s="603"/>
      <c r="G4" s="603"/>
      <c r="H4" s="603"/>
      <c r="I4" s="603"/>
      <c r="J4" s="603"/>
      <c r="K4" s="603"/>
      <c r="L4" s="603"/>
      <c r="M4" s="603"/>
      <c r="N4" s="603"/>
      <c r="O4" s="603"/>
      <c r="P4" s="603"/>
    </row>
    <row r="5" spans="1:18">
      <c r="A5" s="90" t="s">
        <v>260</v>
      </c>
      <c r="B5" s="437">
        <v>-3384.2548466880817</v>
      </c>
      <c r="C5" s="437">
        <v>-3501.6793828030441</v>
      </c>
      <c r="D5" s="437">
        <v>-3596.4908516652586</v>
      </c>
      <c r="E5" s="437">
        <v>-4672.2518619103976</v>
      </c>
      <c r="F5" s="437">
        <v>-4535.7984732916311</v>
      </c>
      <c r="G5" s="437">
        <v>-4739.8170634792914</v>
      </c>
      <c r="H5" s="437">
        <v>-5208.1903598278168</v>
      </c>
      <c r="I5" s="437">
        <v>-4869.3144899917843</v>
      </c>
      <c r="J5" s="437">
        <v>-3621.9479400583482</v>
      </c>
      <c r="K5" s="437">
        <v>-6259.3674802630312</v>
      </c>
      <c r="L5" s="437">
        <v>-5446.1138995159235</v>
      </c>
      <c r="M5" s="437">
        <v>-5395.5331506635148</v>
      </c>
      <c r="N5" s="437">
        <v>-4495.0596497984507</v>
      </c>
      <c r="O5" s="437">
        <v>-4911.7130602277921</v>
      </c>
      <c r="P5" s="437">
        <v>-922.22725500000001</v>
      </c>
    </row>
    <row r="6" spans="1:18">
      <c r="A6" s="55" t="s">
        <v>261</v>
      </c>
      <c r="B6" s="437">
        <v>6773.4998746346591</v>
      </c>
      <c r="C6" s="437">
        <v>7433.42941319087</v>
      </c>
      <c r="D6" s="437">
        <v>6961.6876526377018</v>
      </c>
      <c r="E6" s="437">
        <v>6454.8450657393068</v>
      </c>
      <c r="F6" s="437">
        <v>6612.3255873027902</v>
      </c>
      <c r="G6" s="437">
        <v>6083.5906194434492</v>
      </c>
      <c r="H6" s="437">
        <v>6692.1389971655653</v>
      </c>
      <c r="I6" s="437">
        <v>6900.50006206738</v>
      </c>
      <c r="J6" s="437">
        <v>7531.6951139254479</v>
      </c>
      <c r="K6" s="437">
        <v>5502.105973464636</v>
      </c>
      <c r="L6" s="437">
        <v>6082.5654740853506</v>
      </c>
      <c r="M6" s="437">
        <v>6182.8064568661948</v>
      </c>
      <c r="N6" s="437">
        <v>7014.3685176620165</v>
      </c>
      <c r="O6" s="437">
        <v>7337.9244039337918</v>
      </c>
      <c r="P6" s="437">
        <v>10317.5172</v>
      </c>
    </row>
    <row r="7" spans="1:18">
      <c r="A7" s="55" t="s">
        <v>262</v>
      </c>
      <c r="B7" s="437">
        <v>14562.116459469147</v>
      </c>
      <c r="C7" s="437">
        <v>15685.212240338127</v>
      </c>
      <c r="D7" s="437">
        <v>15329.858401663569</v>
      </c>
      <c r="E7" s="437">
        <v>15027.343085362638</v>
      </c>
      <c r="F7" s="437">
        <v>14956.140965518174</v>
      </c>
      <c r="G7" s="437">
        <v>14541.291329244295</v>
      </c>
      <c r="H7" s="437">
        <v>14959.036329231792</v>
      </c>
      <c r="I7" s="437">
        <v>15226.776943815945</v>
      </c>
      <c r="J7" s="437">
        <v>15773.604664440849</v>
      </c>
      <c r="K7" s="437">
        <v>13727.496720166802</v>
      </c>
      <c r="L7" s="437">
        <v>14396.961455184713</v>
      </c>
      <c r="M7" s="437">
        <v>15265.194257437355</v>
      </c>
      <c r="N7" s="437">
        <v>16325.814559268221</v>
      </c>
      <c r="O7" s="437">
        <v>16721.074074605927</v>
      </c>
      <c r="P7" s="437">
        <v>19157.0255</v>
      </c>
    </row>
    <row r="8" spans="1:18">
      <c r="A8" s="55" t="s">
        <v>263</v>
      </c>
      <c r="B8" s="437">
        <v>24614.447446600174</v>
      </c>
      <c r="C8" s="437">
        <v>25922.280672094676</v>
      </c>
      <c r="D8" s="437">
        <v>25874.552896540998</v>
      </c>
      <c r="E8" s="437">
        <v>25254.589469714287</v>
      </c>
      <c r="F8" s="437">
        <v>25243.736691124264</v>
      </c>
      <c r="G8" s="437">
        <v>24673.691631418427</v>
      </c>
      <c r="H8" s="437">
        <v>25623.551343496696</v>
      </c>
      <c r="I8" s="437">
        <v>25780.863873130656</v>
      </c>
      <c r="J8" s="437">
        <v>26212.380823779589</v>
      </c>
      <c r="K8" s="437">
        <v>24378.461573799523</v>
      </c>
      <c r="L8" s="437">
        <v>25225.976072522299</v>
      </c>
      <c r="M8" s="437">
        <v>26580.097808630424</v>
      </c>
      <c r="N8" s="437">
        <v>26702.214435981405</v>
      </c>
      <c r="O8" s="437">
        <v>28006.02693675931</v>
      </c>
      <c r="P8" s="437">
        <v>30651.726299999998</v>
      </c>
    </row>
    <row r="9" spans="1:18">
      <c r="A9" s="76" t="s">
        <v>264</v>
      </c>
      <c r="B9" s="440">
        <v>52530.973450130186</v>
      </c>
      <c r="C9" s="440">
        <v>54652.057618569743</v>
      </c>
      <c r="D9" s="440">
        <v>53463.015706116661</v>
      </c>
      <c r="E9" s="440">
        <v>53519.901696338136</v>
      </c>
      <c r="F9" s="440">
        <v>52142.917005267976</v>
      </c>
      <c r="G9" s="440">
        <v>53548.472485910403</v>
      </c>
      <c r="H9" s="440">
        <v>55124.274973337771</v>
      </c>
      <c r="I9" s="440">
        <v>53822.94525645359</v>
      </c>
      <c r="J9" s="440">
        <v>54199.741907539727</v>
      </c>
      <c r="K9" s="440">
        <v>51378.758886479562</v>
      </c>
      <c r="L9" s="440">
        <v>55992.05371038217</v>
      </c>
      <c r="M9" s="440">
        <v>57204.337810219084</v>
      </c>
      <c r="N9" s="440">
        <v>57428.453271454273</v>
      </c>
      <c r="O9" s="440">
        <v>60739.053976844363</v>
      </c>
      <c r="P9" s="440">
        <v>60924.441899999998</v>
      </c>
    </row>
    <row r="10" spans="1:18" ht="30" customHeight="1">
      <c r="A10" s="604" t="s">
        <v>739</v>
      </c>
      <c r="B10" s="604"/>
      <c r="C10" s="604"/>
      <c r="D10" s="604"/>
      <c r="E10" s="604"/>
      <c r="F10" s="604"/>
      <c r="G10" s="604"/>
      <c r="H10" s="604"/>
      <c r="I10" s="604"/>
      <c r="J10" s="604"/>
      <c r="K10" s="604"/>
      <c r="L10" s="604"/>
      <c r="M10" s="604"/>
      <c r="N10" s="604"/>
      <c r="O10" s="604"/>
      <c r="P10" s="604"/>
    </row>
    <row r="11" spans="1:18">
      <c r="A11" s="55"/>
    </row>
    <row r="12" spans="1:18">
      <c r="A12" s="55"/>
    </row>
    <row r="14" spans="1:18">
      <c r="A14" s="46" t="s">
        <v>180</v>
      </c>
    </row>
    <row r="15" spans="1:18">
      <c r="A15" s="47" t="s">
        <v>93</v>
      </c>
    </row>
    <row r="16" spans="1:18" ht="17.25">
      <c r="B16" s="64" t="s">
        <v>265</v>
      </c>
      <c r="C16" s="64" t="s">
        <v>230</v>
      </c>
      <c r="D16" s="64" t="s">
        <v>231</v>
      </c>
      <c r="E16" s="64" t="s">
        <v>232</v>
      </c>
      <c r="F16" s="64" t="s">
        <v>209</v>
      </c>
      <c r="G16" s="64" t="s">
        <v>203</v>
      </c>
      <c r="H16" s="64" t="s">
        <v>204</v>
      </c>
      <c r="I16" s="64" t="s">
        <v>205</v>
      </c>
      <c r="J16" s="64" t="s">
        <v>206</v>
      </c>
      <c r="K16" s="64" t="s">
        <v>207</v>
      </c>
      <c r="L16" s="64" t="s">
        <v>259</v>
      </c>
      <c r="M16" s="64" t="s">
        <v>451</v>
      </c>
      <c r="N16" s="64" t="s">
        <v>514</v>
      </c>
      <c r="O16" s="101" t="s">
        <v>515</v>
      </c>
      <c r="P16" s="64" t="s">
        <v>686</v>
      </c>
      <c r="Q16" t="s">
        <v>705</v>
      </c>
      <c r="R16" s="56" t="s">
        <v>704</v>
      </c>
    </row>
    <row r="17" spans="1:18">
      <c r="B17" s="593" t="s">
        <v>148</v>
      </c>
      <c r="C17" s="593"/>
      <c r="D17" s="593"/>
      <c r="E17" s="593"/>
      <c r="F17" s="593"/>
      <c r="G17" s="593"/>
      <c r="H17" s="593"/>
      <c r="I17" s="593"/>
      <c r="J17" s="593"/>
      <c r="K17" s="593"/>
      <c r="L17" s="593"/>
      <c r="M17" s="593"/>
      <c r="N17" s="593"/>
      <c r="O17" s="593"/>
      <c r="P17" s="593"/>
      <c r="Q17" s="593"/>
      <c r="R17" s="593"/>
    </row>
    <row r="18" spans="1:18">
      <c r="A18" s="88" t="s">
        <v>266</v>
      </c>
      <c r="B18" s="438">
        <v>3770</v>
      </c>
      <c r="C18" s="438">
        <v>3780</v>
      </c>
      <c r="D18" s="438">
        <v>2856</v>
      </c>
      <c r="E18" s="438">
        <v>2577</v>
      </c>
      <c r="F18" s="438">
        <v>2362</v>
      </c>
      <c r="G18" s="438">
        <v>2273</v>
      </c>
      <c r="H18" s="438">
        <v>2273</v>
      </c>
      <c r="I18" s="438">
        <v>1278</v>
      </c>
      <c r="J18" s="438">
        <v>2796</v>
      </c>
      <c r="K18" s="438">
        <v>2472</v>
      </c>
      <c r="L18" s="438">
        <v>1665</v>
      </c>
      <c r="M18" s="438">
        <v>1994</v>
      </c>
      <c r="N18" s="437">
        <v>1100</v>
      </c>
      <c r="O18" s="437">
        <v>1238</v>
      </c>
      <c r="P18" s="437">
        <v>1202</v>
      </c>
      <c r="Q18" s="437">
        <v>1517</v>
      </c>
      <c r="R18">
        <v>527</v>
      </c>
    </row>
    <row r="19" spans="1:18" ht="30">
      <c r="A19" s="92" t="s">
        <v>267</v>
      </c>
      <c r="B19" s="439">
        <v>12964</v>
      </c>
      <c r="C19" s="439">
        <v>16744</v>
      </c>
      <c r="D19" s="439">
        <v>19600</v>
      </c>
      <c r="E19" s="439">
        <v>22177</v>
      </c>
      <c r="F19" s="439">
        <v>24539</v>
      </c>
      <c r="G19" s="439">
        <v>26812</v>
      </c>
      <c r="H19" s="439">
        <v>29085</v>
      </c>
      <c r="I19" s="439">
        <v>30363</v>
      </c>
      <c r="J19" s="439">
        <v>33159</v>
      </c>
      <c r="K19" s="439">
        <v>35631</v>
      </c>
      <c r="L19" s="439">
        <v>37296</v>
      </c>
      <c r="M19" s="439">
        <v>39244</v>
      </c>
      <c r="N19" s="440">
        <v>40390</v>
      </c>
      <c r="O19" s="440">
        <v>41628</v>
      </c>
      <c r="P19" s="440">
        <v>42830</v>
      </c>
      <c r="Q19" s="440">
        <v>44347</v>
      </c>
      <c r="R19" s="56">
        <v>44874</v>
      </c>
    </row>
    <row r="20" spans="1:18" ht="17.25">
      <c r="A20" t="s">
        <v>338</v>
      </c>
    </row>
    <row r="21" spans="1:18">
      <c r="A21" t="s">
        <v>650</v>
      </c>
    </row>
    <row r="22" spans="1:18">
      <c r="A22" t="s">
        <v>651</v>
      </c>
    </row>
    <row r="24" spans="1:18">
      <c r="A24" s="46" t="s">
        <v>181</v>
      </c>
    </row>
    <row r="25" spans="1:18">
      <c r="A25" s="47" t="s">
        <v>94</v>
      </c>
    </row>
    <row r="26" spans="1:18">
      <c r="B26" s="64">
        <v>2006</v>
      </c>
      <c r="C26" s="64">
        <v>2007</v>
      </c>
      <c r="D26" s="64">
        <v>2008</v>
      </c>
      <c r="E26" s="64">
        <v>2009</v>
      </c>
      <c r="F26" s="64">
        <v>2010</v>
      </c>
      <c r="G26" s="64">
        <v>2011</v>
      </c>
      <c r="H26" s="64">
        <v>2012</v>
      </c>
      <c r="I26" s="64">
        <v>2013</v>
      </c>
      <c r="J26" s="64">
        <v>2014</v>
      </c>
      <c r="K26" s="52">
        <v>2015</v>
      </c>
      <c r="L26" s="64">
        <v>2016</v>
      </c>
      <c r="M26" s="64">
        <v>2017</v>
      </c>
      <c r="N26" s="64">
        <v>2018</v>
      </c>
      <c r="O26" s="64">
        <v>2019</v>
      </c>
      <c r="P26" s="64">
        <v>2020</v>
      </c>
      <c r="Q26" s="65">
        <v>2021</v>
      </c>
    </row>
    <row r="27" spans="1:18">
      <c r="B27" s="593" t="s">
        <v>148</v>
      </c>
      <c r="C27" s="593"/>
      <c r="D27" s="593"/>
      <c r="E27" s="593"/>
      <c r="F27" s="593"/>
      <c r="G27" s="593"/>
      <c r="H27" s="593"/>
      <c r="I27" s="593"/>
      <c r="J27" s="593"/>
      <c r="K27" s="593"/>
      <c r="L27" s="593"/>
      <c r="M27" s="593"/>
      <c r="N27" s="593"/>
      <c r="O27" s="593"/>
      <c r="P27" s="593"/>
      <c r="Q27" s="593"/>
    </row>
    <row r="28" spans="1:18">
      <c r="A28" s="68" t="s">
        <v>268</v>
      </c>
      <c r="B28" s="89">
        <v>73167</v>
      </c>
      <c r="C28" s="89">
        <v>73212</v>
      </c>
      <c r="D28" s="73">
        <v>73275</v>
      </c>
      <c r="E28" s="73">
        <v>73378</v>
      </c>
      <c r="F28" s="73">
        <v>73452</v>
      </c>
      <c r="G28" s="73">
        <v>73524</v>
      </c>
      <c r="H28" s="73">
        <v>73664</v>
      </c>
      <c r="I28" s="73">
        <v>73789</v>
      </c>
      <c r="J28" s="73">
        <v>73938</v>
      </c>
      <c r="K28" s="60">
        <v>74066</v>
      </c>
      <c r="L28" s="73">
        <v>74186</v>
      </c>
      <c r="M28" s="73">
        <v>74250</v>
      </c>
      <c r="N28" s="441">
        <v>74324</v>
      </c>
      <c r="O28" s="441">
        <v>74337</v>
      </c>
      <c r="P28" s="441">
        <v>74328</v>
      </c>
      <c r="Q28" s="441">
        <v>74399</v>
      </c>
    </row>
    <row r="29" spans="1:18">
      <c r="A29" s="88" t="s">
        <v>269</v>
      </c>
      <c r="B29" s="89">
        <v>20238</v>
      </c>
      <c r="C29" s="89">
        <v>20362</v>
      </c>
      <c r="D29" s="73">
        <v>20285</v>
      </c>
      <c r="E29" s="73">
        <v>20614</v>
      </c>
      <c r="F29" s="89">
        <v>21472</v>
      </c>
      <c r="G29" s="89">
        <v>22269</v>
      </c>
      <c r="H29" s="89">
        <v>23203</v>
      </c>
      <c r="I29" s="89">
        <v>24762</v>
      </c>
      <c r="J29" s="73">
        <v>26024</v>
      </c>
      <c r="K29" s="60">
        <v>27092</v>
      </c>
      <c r="L29" s="89">
        <v>29264</v>
      </c>
      <c r="M29" s="89">
        <v>31393</v>
      </c>
      <c r="N29" s="441">
        <v>32741</v>
      </c>
      <c r="O29" s="441">
        <v>33705</v>
      </c>
      <c r="P29" s="441">
        <v>34709</v>
      </c>
      <c r="Q29" s="441">
        <v>34153</v>
      </c>
    </row>
    <row r="30" spans="1:18">
      <c r="A30" s="91" t="s">
        <v>270</v>
      </c>
      <c r="B30" s="93">
        <v>93405</v>
      </c>
      <c r="C30" s="93">
        <v>93574</v>
      </c>
      <c r="D30" s="93">
        <v>93560</v>
      </c>
      <c r="E30" s="93">
        <v>93992</v>
      </c>
      <c r="F30" s="81">
        <v>94924</v>
      </c>
      <c r="G30" s="81">
        <v>95793</v>
      </c>
      <c r="H30" s="81">
        <v>96867</v>
      </c>
      <c r="I30" s="81">
        <v>98551</v>
      </c>
      <c r="J30" s="94">
        <v>99962</v>
      </c>
      <c r="K30" s="94">
        <v>101158</v>
      </c>
      <c r="L30" s="81">
        <v>103450</v>
      </c>
      <c r="M30" s="81">
        <v>105643</v>
      </c>
      <c r="N30" s="442">
        <v>107065</v>
      </c>
      <c r="O30" s="442">
        <v>108042</v>
      </c>
      <c r="P30" s="442">
        <v>109037</v>
      </c>
      <c r="Q30" s="442">
        <v>108552</v>
      </c>
    </row>
    <row r="31" spans="1:18" ht="17.25">
      <c r="A31" t="s">
        <v>339</v>
      </c>
    </row>
    <row r="32" spans="1:18">
      <c r="A32" t="s">
        <v>650</v>
      </c>
    </row>
    <row r="33" spans="1:1">
      <c r="A33" t="s">
        <v>651</v>
      </c>
    </row>
  </sheetData>
  <mergeCells count="4">
    <mergeCell ref="B17:R17"/>
    <mergeCell ref="B27:Q27"/>
    <mergeCell ref="B4:P4"/>
    <mergeCell ref="A10:P10"/>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3"/>
  <dimension ref="A1:K104"/>
  <sheetViews>
    <sheetView workbookViewId="0"/>
  </sheetViews>
  <sheetFormatPr baseColWidth="10" defaultRowHeight="15"/>
  <cols>
    <col min="1" max="1" width="33.5703125" customWidth="1"/>
    <col min="3" max="3" width="18.5703125" customWidth="1"/>
    <col min="4" max="4" width="2.28515625" customWidth="1"/>
    <col min="5" max="5" width="16.28515625" customWidth="1"/>
    <col min="6" max="6" width="2.7109375" customWidth="1"/>
    <col min="7" max="7" width="17.42578125" customWidth="1"/>
    <col min="8" max="8" width="2.28515625" customWidth="1"/>
  </cols>
  <sheetData>
    <row r="1" spans="1:7">
      <c r="A1" s="46" t="s">
        <v>182</v>
      </c>
    </row>
    <row r="2" spans="1:7" ht="17.25">
      <c r="A2" s="47" t="s">
        <v>441</v>
      </c>
    </row>
    <row r="3" spans="1:7">
      <c r="A3" s="162"/>
      <c r="B3" s="248" t="s">
        <v>211</v>
      </c>
    </row>
    <row r="4" spans="1:7">
      <c r="A4" s="241" t="s">
        <v>231</v>
      </c>
      <c r="B4" s="280">
        <v>52.6</v>
      </c>
      <c r="C4" s="161"/>
      <c r="D4" s="161"/>
      <c r="E4" s="160"/>
      <c r="F4" s="160"/>
      <c r="G4" s="160"/>
    </row>
    <row r="5" spans="1:7">
      <c r="A5" s="241" t="s">
        <v>209</v>
      </c>
      <c r="B5" s="280">
        <v>51.9</v>
      </c>
      <c r="C5" s="161"/>
      <c r="D5" s="161"/>
      <c r="E5" s="160"/>
      <c r="F5" s="160"/>
      <c r="G5" s="160"/>
    </row>
    <row r="6" spans="1:7">
      <c r="A6" s="241" t="s">
        <v>204</v>
      </c>
      <c r="B6" s="280">
        <v>46.8</v>
      </c>
      <c r="C6" s="161"/>
      <c r="D6" s="161"/>
      <c r="E6" s="160"/>
      <c r="F6" s="160"/>
      <c r="G6" s="160"/>
    </row>
    <row r="7" spans="1:7">
      <c r="A7" s="246" t="s">
        <v>206</v>
      </c>
      <c r="B7" s="281">
        <v>46.6</v>
      </c>
      <c r="C7" s="161"/>
      <c r="D7" s="161"/>
      <c r="E7" s="160"/>
      <c r="F7" s="160"/>
      <c r="G7" s="160"/>
    </row>
    <row r="8" spans="1:7" ht="12.75" customHeight="1">
      <c r="A8" s="605" t="s">
        <v>446</v>
      </c>
      <c r="B8" s="605"/>
      <c r="C8" s="605"/>
      <c r="D8" s="605"/>
      <c r="E8" s="605"/>
      <c r="F8" s="605"/>
      <c r="G8" s="605"/>
    </row>
    <row r="9" spans="1:7" ht="12.75" customHeight="1">
      <c r="A9" s="52" t="s">
        <v>649</v>
      </c>
    </row>
    <row r="10" spans="1:7" ht="12.75" customHeight="1">
      <c r="A10" s="163"/>
    </row>
    <row r="11" spans="1:7">
      <c r="A11" s="247"/>
      <c r="B11" s="248" t="s">
        <v>204</v>
      </c>
      <c r="C11" s="248" t="s">
        <v>206</v>
      </c>
      <c r="D11" s="249"/>
    </row>
    <row r="12" spans="1:7">
      <c r="B12" s="250" t="s">
        <v>211</v>
      </c>
      <c r="C12" s="251"/>
      <c r="D12" s="244"/>
    </row>
    <row r="13" spans="1:7">
      <c r="A13" t="s">
        <v>380</v>
      </c>
    </row>
    <row r="14" spans="1:7">
      <c r="A14" s="241" t="s">
        <v>220</v>
      </c>
      <c r="B14" s="262">
        <v>39.1</v>
      </c>
      <c r="C14" s="262">
        <v>37.283356194399303</v>
      </c>
      <c r="D14" s="164"/>
      <c r="G14" s="165" t="s">
        <v>14</v>
      </c>
    </row>
    <row r="15" spans="1:7">
      <c r="A15" s="241" t="s">
        <v>221</v>
      </c>
      <c r="B15" s="262">
        <v>54.3</v>
      </c>
      <c r="C15" s="262">
        <v>55.601354291187235</v>
      </c>
      <c r="D15" s="164"/>
      <c r="G15" s="165" t="s">
        <v>14</v>
      </c>
    </row>
    <row r="16" spans="1:7">
      <c r="A16" t="s">
        <v>385</v>
      </c>
      <c r="B16" s="263"/>
      <c r="C16" s="263"/>
    </row>
    <row r="17" spans="1:7">
      <c r="A17" s="241" t="s">
        <v>386</v>
      </c>
      <c r="B17" s="262">
        <v>56.261195121317563</v>
      </c>
      <c r="C17" s="262">
        <v>56.684386793298813</v>
      </c>
      <c r="D17" s="164"/>
      <c r="G17" s="165" t="s">
        <v>14</v>
      </c>
    </row>
    <row r="18" spans="1:7">
      <c r="A18" s="241" t="s">
        <v>387</v>
      </c>
      <c r="B18" s="262">
        <v>47.382712120128772</v>
      </c>
      <c r="C18" s="262">
        <v>49.038882993132027</v>
      </c>
      <c r="D18" s="164"/>
      <c r="G18" s="165" t="s">
        <v>14</v>
      </c>
    </row>
    <row r="19" spans="1:7">
      <c r="A19" s="241" t="s">
        <v>388</v>
      </c>
      <c r="B19" s="262">
        <v>48.308502079946351</v>
      </c>
      <c r="C19" s="262">
        <v>48.322586109742801</v>
      </c>
      <c r="D19" s="164"/>
      <c r="G19" s="165" t="s">
        <v>14</v>
      </c>
    </row>
    <row r="20" spans="1:7">
      <c r="A20" s="241" t="s">
        <v>389</v>
      </c>
      <c r="B20" s="262">
        <v>44.008530927495947</v>
      </c>
      <c r="C20" s="262">
        <v>41.947075139668371</v>
      </c>
      <c r="D20" s="164"/>
      <c r="G20" s="165" t="s">
        <v>14</v>
      </c>
    </row>
    <row r="21" spans="1:7">
      <c r="A21" s="241" t="s">
        <v>390</v>
      </c>
      <c r="B21" s="262">
        <v>44.988648277429085</v>
      </c>
      <c r="C21" s="262">
        <v>46.933155534693086</v>
      </c>
      <c r="D21" s="164"/>
      <c r="G21" s="165" t="s">
        <v>14</v>
      </c>
    </row>
    <row r="22" spans="1:7">
      <c r="A22" t="s">
        <v>384</v>
      </c>
      <c r="B22" s="264"/>
      <c r="C22" s="265"/>
      <c r="D22" s="166"/>
    </row>
    <row r="23" spans="1:7">
      <c r="A23" s="245" t="s">
        <v>237</v>
      </c>
      <c r="B23" s="262">
        <v>38.257175544605836</v>
      </c>
      <c r="C23" s="262">
        <v>42.91500912741671</v>
      </c>
      <c r="D23" s="164"/>
    </row>
    <row r="24" spans="1:7">
      <c r="A24" s="241" t="s">
        <v>62</v>
      </c>
      <c r="B24" s="262">
        <v>42.898135063778106</v>
      </c>
      <c r="C24" s="262">
        <v>41.533428430383751</v>
      </c>
      <c r="D24" s="164"/>
    </row>
    <row r="25" spans="1:7">
      <c r="A25" s="241" t="s">
        <v>63</v>
      </c>
      <c r="B25" s="262">
        <v>51.235752900054855</v>
      </c>
      <c r="C25" s="262">
        <v>50.005878825400799</v>
      </c>
      <c r="D25" s="164"/>
    </row>
    <row r="26" spans="1:7">
      <c r="A26" s="241" t="s">
        <v>383</v>
      </c>
      <c r="B26" s="262">
        <v>47.892321504061485</v>
      </c>
      <c r="C26" s="262">
        <v>42.696533301036887</v>
      </c>
      <c r="D26" s="164"/>
    </row>
    <row r="27" spans="1:7">
      <c r="A27" s="241" t="s">
        <v>238</v>
      </c>
      <c r="B27" s="262">
        <v>48.13058886965117</v>
      </c>
      <c r="C27" s="262">
        <v>51.672826455786449</v>
      </c>
      <c r="D27" s="164"/>
    </row>
    <row r="28" spans="1:7">
      <c r="A28" s="241" t="s">
        <v>65</v>
      </c>
      <c r="B28" s="262">
        <v>44.935457927385215</v>
      </c>
      <c r="C28" s="262">
        <v>44.762561438383315</v>
      </c>
      <c r="D28" s="164"/>
    </row>
    <row r="29" spans="1:7">
      <c r="A29" s="241" t="s">
        <v>242</v>
      </c>
      <c r="B29" s="262">
        <v>44.698765058938648</v>
      </c>
      <c r="C29" s="262">
        <v>45.095245513873252</v>
      </c>
      <c r="D29" s="164"/>
    </row>
    <row r="30" spans="1:7">
      <c r="A30" s="241" t="s">
        <v>240</v>
      </c>
      <c r="B30" s="262">
        <v>40.17836708843798</v>
      </c>
      <c r="C30" s="262">
        <v>43.803846071982946</v>
      </c>
      <c r="D30" s="164"/>
    </row>
    <row r="31" spans="1:7">
      <c r="A31" s="241" t="s">
        <v>239</v>
      </c>
      <c r="B31" s="262">
        <v>45.6643718618976</v>
      </c>
      <c r="C31" s="262">
        <v>43.55774231149249</v>
      </c>
      <c r="D31" s="164"/>
    </row>
    <row r="32" spans="1:7">
      <c r="A32" s="241" t="s">
        <v>236</v>
      </c>
      <c r="B32" s="262">
        <v>42.918268486410796</v>
      </c>
      <c r="C32" s="262">
        <v>49.064557203473235</v>
      </c>
      <c r="D32" s="164"/>
    </row>
    <row r="33" spans="1:8">
      <c r="A33" s="241" t="s">
        <v>244</v>
      </c>
      <c r="B33" s="262">
        <v>44.139736328247139</v>
      </c>
      <c r="C33" s="262">
        <v>47.485010519819738</v>
      </c>
      <c r="D33" s="164"/>
    </row>
    <row r="34" spans="1:8">
      <c r="A34" s="241" t="s">
        <v>248</v>
      </c>
      <c r="B34" s="262">
        <v>44.111552596015642</v>
      </c>
      <c r="C34" s="262">
        <v>51.21665073190718</v>
      </c>
      <c r="D34" s="164"/>
    </row>
    <row r="35" spans="1:8">
      <c r="A35" s="241" t="s">
        <v>245</v>
      </c>
      <c r="B35" s="262">
        <v>45.679617709209758</v>
      </c>
      <c r="C35" s="262">
        <v>45.762296344945369</v>
      </c>
      <c r="D35" s="164"/>
    </row>
    <row r="36" spans="1:8">
      <c r="A36" s="241" t="s">
        <v>247</v>
      </c>
      <c r="B36" s="262">
        <v>48.36834968387619</v>
      </c>
      <c r="C36" s="262">
        <v>46.220329439578613</v>
      </c>
      <c r="D36" s="164"/>
    </row>
    <row r="37" spans="1:8">
      <c r="A37" s="246" t="s">
        <v>246</v>
      </c>
      <c r="B37" s="266">
        <v>51.131377710087399</v>
      </c>
      <c r="C37" s="266">
        <v>48.415530139984753</v>
      </c>
      <c r="D37" s="164"/>
    </row>
    <row r="38" spans="1:8">
      <c r="A38" s="52" t="s">
        <v>649</v>
      </c>
      <c r="B38" s="52"/>
      <c r="C38" s="52"/>
      <c r="D38" s="52"/>
    </row>
    <row r="39" spans="1:8">
      <c r="A39" s="163"/>
    </row>
    <row r="41" spans="1:8">
      <c r="A41" s="46" t="s">
        <v>192</v>
      </c>
    </row>
    <row r="42" spans="1:8">
      <c r="A42" s="47" t="s">
        <v>96</v>
      </c>
    </row>
    <row r="43" spans="1:8" ht="16.5" customHeight="1">
      <c r="A43" s="253"/>
      <c r="B43" s="254" t="s">
        <v>398</v>
      </c>
      <c r="C43" s="254" t="s">
        <v>399</v>
      </c>
      <c r="D43" s="255"/>
      <c r="E43" s="254" t="s">
        <v>391</v>
      </c>
      <c r="F43" s="255"/>
      <c r="G43" s="254" t="s">
        <v>392</v>
      </c>
      <c r="H43" s="255"/>
    </row>
    <row r="44" spans="1:8">
      <c r="A44" s="233"/>
      <c r="B44" s="250" t="s">
        <v>211</v>
      </c>
      <c r="C44" s="250"/>
      <c r="D44" s="250"/>
      <c r="E44" s="250"/>
      <c r="F44" s="250"/>
      <c r="G44" s="250"/>
      <c r="H44" s="250"/>
    </row>
    <row r="45" spans="1:8">
      <c r="A45" s="238" t="s">
        <v>231</v>
      </c>
      <c r="B45" s="267">
        <v>36.1</v>
      </c>
      <c r="C45" s="267">
        <v>19.2</v>
      </c>
      <c r="D45" s="267"/>
      <c r="E45" s="267">
        <v>19.399999999999999</v>
      </c>
      <c r="F45" s="264"/>
      <c r="G45" s="267">
        <v>25.2</v>
      </c>
      <c r="H45" s="243"/>
    </row>
    <row r="46" spans="1:8">
      <c r="A46" s="238" t="s">
        <v>209</v>
      </c>
      <c r="B46" s="267">
        <v>39.200000000000003</v>
      </c>
      <c r="C46" s="267">
        <v>19.600000000000001</v>
      </c>
      <c r="D46" s="267"/>
      <c r="E46" s="267">
        <v>17.399999999999999</v>
      </c>
      <c r="F46" s="264"/>
      <c r="G46" s="267">
        <v>23.8</v>
      </c>
      <c r="H46" s="243"/>
    </row>
    <row r="47" spans="1:8">
      <c r="A47" s="238" t="s">
        <v>204</v>
      </c>
      <c r="B47" s="267">
        <v>38.6</v>
      </c>
      <c r="C47" s="267">
        <v>19.600000000000001</v>
      </c>
      <c r="D47" s="267"/>
      <c r="E47" s="267">
        <v>18</v>
      </c>
      <c r="F47" s="264"/>
      <c r="G47" s="267">
        <v>23.8</v>
      </c>
      <c r="H47" s="243"/>
    </row>
    <row r="48" spans="1:8">
      <c r="A48" s="238" t="s">
        <v>206</v>
      </c>
      <c r="B48" s="267">
        <v>40.4</v>
      </c>
      <c r="C48" s="267">
        <v>19.8</v>
      </c>
      <c r="D48" s="267"/>
      <c r="E48" s="267">
        <v>16.7</v>
      </c>
      <c r="F48" s="264"/>
      <c r="G48" s="267">
        <v>23.1</v>
      </c>
      <c r="H48" s="243"/>
    </row>
    <row r="49" spans="1:8">
      <c r="A49" s="238"/>
      <c r="B49" s="252"/>
      <c r="C49" s="252"/>
      <c r="D49" s="252"/>
      <c r="E49" s="252"/>
      <c r="F49" s="243"/>
      <c r="G49" s="252"/>
      <c r="H49" s="243"/>
    </row>
    <row r="50" spans="1:8">
      <c r="A50" s="238" t="s">
        <v>206</v>
      </c>
      <c r="B50" s="252"/>
      <c r="C50" s="252"/>
      <c r="D50" s="252"/>
      <c r="E50" s="252"/>
      <c r="F50" s="243"/>
      <c r="G50" s="252"/>
      <c r="H50" s="243"/>
    </row>
    <row r="51" spans="1:8">
      <c r="A51" s="238" t="s">
        <v>380</v>
      </c>
      <c r="B51" s="256"/>
      <c r="C51" s="256"/>
      <c r="D51" s="256"/>
      <c r="E51" s="256"/>
      <c r="F51" s="256"/>
      <c r="G51" s="256"/>
      <c r="H51" s="256"/>
    </row>
    <row r="52" spans="1:8">
      <c r="A52" s="241" t="s">
        <v>220</v>
      </c>
      <c r="B52" s="268">
        <v>41.525534864334134</v>
      </c>
      <c r="C52" s="268">
        <v>17.941682622408525</v>
      </c>
      <c r="D52" s="268"/>
      <c r="E52" s="268">
        <v>16.021473754534341</v>
      </c>
      <c r="F52" s="269"/>
      <c r="G52" s="268">
        <v>24.511308758722748</v>
      </c>
      <c r="H52" s="257"/>
    </row>
    <row r="53" spans="1:8">
      <c r="A53" s="241" t="s">
        <v>221</v>
      </c>
      <c r="B53" s="268">
        <v>39.261927740329732</v>
      </c>
      <c r="C53" s="268">
        <v>21.586536363604871</v>
      </c>
      <c r="D53" s="268"/>
      <c r="E53" s="268">
        <v>17.398428778729077</v>
      </c>
      <c r="F53" s="269"/>
      <c r="G53" s="268">
        <v>21.753107117336235</v>
      </c>
      <c r="H53" s="257"/>
    </row>
    <row r="54" spans="1:8">
      <c r="A54" s="238" t="s">
        <v>385</v>
      </c>
      <c r="B54" s="263"/>
      <c r="C54" s="263"/>
      <c r="D54" s="263"/>
      <c r="E54" s="263"/>
      <c r="F54" s="263"/>
      <c r="G54" s="263"/>
    </row>
    <row r="55" spans="1:8">
      <c r="A55" s="241" t="s">
        <v>386</v>
      </c>
      <c r="B55" s="268">
        <v>43.471233733521125</v>
      </c>
      <c r="C55" s="268">
        <v>21.515462900197484</v>
      </c>
      <c r="D55" s="268"/>
      <c r="E55" s="268">
        <v>15.086625213406265</v>
      </c>
      <c r="F55" s="269"/>
      <c r="G55" s="268">
        <v>19.92667815287502</v>
      </c>
      <c r="H55" s="257"/>
    </row>
    <row r="56" spans="1:8">
      <c r="A56" s="241" t="s">
        <v>387</v>
      </c>
      <c r="B56" s="268">
        <v>55.67396952240663</v>
      </c>
      <c r="C56" s="268">
        <v>17.229976218866991</v>
      </c>
      <c r="D56" s="268"/>
      <c r="E56" s="268">
        <v>11.494322763301286</v>
      </c>
      <c r="F56" s="269"/>
      <c r="G56" s="268">
        <v>15.601731495425094</v>
      </c>
      <c r="H56" s="257"/>
    </row>
    <row r="57" spans="1:8">
      <c r="A57" s="241" t="s">
        <v>388</v>
      </c>
      <c r="B57" s="268">
        <v>41.79189052964756</v>
      </c>
      <c r="C57" s="268">
        <v>18.839426404043671</v>
      </c>
      <c r="D57" s="268"/>
      <c r="E57" s="268">
        <v>16.928371217659414</v>
      </c>
      <c r="F57" s="269"/>
      <c r="G57" s="268">
        <v>22.440311848648779</v>
      </c>
      <c r="H57" s="257"/>
    </row>
    <row r="58" spans="1:8">
      <c r="A58" s="241" t="s">
        <v>389</v>
      </c>
      <c r="B58" s="268">
        <v>36.367131604575093</v>
      </c>
      <c r="C58" s="268">
        <v>21.342400989830793</v>
      </c>
      <c r="D58" s="268"/>
      <c r="E58" s="268">
        <v>18.200708590317248</v>
      </c>
      <c r="F58" s="269"/>
      <c r="G58" s="268">
        <v>24.08975881527649</v>
      </c>
      <c r="H58" s="257"/>
    </row>
    <row r="59" spans="1:8">
      <c r="A59" s="241" t="s">
        <v>390</v>
      </c>
      <c r="B59" s="268">
        <v>35.179349802626334</v>
      </c>
      <c r="C59" s="268">
        <v>19.363188665929794</v>
      </c>
      <c r="D59" s="268"/>
      <c r="E59" s="268">
        <v>17.329964387211444</v>
      </c>
      <c r="F59" s="269"/>
      <c r="G59" s="268">
        <v>28.127497144232095</v>
      </c>
      <c r="H59" s="257"/>
    </row>
    <row r="60" spans="1:8">
      <c r="A60" s="238" t="s">
        <v>393</v>
      </c>
      <c r="B60" s="262"/>
      <c r="C60" s="262"/>
      <c r="D60" s="262"/>
      <c r="E60" s="262"/>
      <c r="F60" s="262"/>
      <c r="G60" s="262"/>
      <c r="H60" s="242"/>
    </row>
    <row r="61" spans="1:8">
      <c r="A61" s="245" t="s">
        <v>237</v>
      </c>
      <c r="B61" s="268">
        <v>38.867471458419729</v>
      </c>
      <c r="C61" s="268">
        <v>20.756897472718407</v>
      </c>
      <c r="D61" s="268"/>
      <c r="E61" s="268">
        <v>17.228536613061507</v>
      </c>
      <c r="F61" s="270" t="s">
        <v>159</v>
      </c>
      <c r="G61" s="268">
        <v>23.147094455800293</v>
      </c>
      <c r="H61" s="258" t="s">
        <v>14</v>
      </c>
    </row>
    <row r="62" spans="1:8">
      <c r="A62" s="241" t="s">
        <v>62</v>
      </c>
      <c r="B62" s="268">
        <v>38.037664664502884</v>
      </c>
      <c r="C62" s="268">
        <v>18.515327933995689</v>
      </c>
      <c r="D62" s="268"/>
      <c r="E62" s="268">
        <v>18.979181819630828</v>
      </c>
      <c r="F62" s="270" t="s">
        <v>14</v>
      </c>
      <c r="G62" s="268">
        <v>24.467825581870557</v>
      </c>
      <c r="H62" s="258" t="s">
        <v>14</v>
      </c>
    </row>
    <row r="63" spans="1:8">
      <c r="A63" s="241" t="s">
        <v>63</v>
      </c>
      <c r="B63" s="268">
        <v>42.000498771177426</v>
      </c>
      <c r="C63" s="268">
        <v>21.366194439836477</v>
      </c>
      <c r="D63" s="268"/>
      <c r="E63" s="268">
        <v>15.529674848303307</v>
      </c>
      <c r="F63" s="270" t="s">
        <v>14</v>
      </c>
      <c r="G63" s="268">
        <v>21.103631940682771</v>
      </c>
      <c r="H63" s="258" t="s">
        <v>14</v>
      </c>
    </row>
    <row r="64" spans="1:8">
      <c r="A64" s="241" t="s">
        <v>383</v>
      </c>
      <c r="B64" s="268">
        <v>36.659105374580662</v>
      </c>
      <c r="C64" s="268">
        <v>20.208277427709522</v>
      </c>
      <c r="D64" s="268"/>
      <c r="E64" s="268">
        <v>18.110954529537469</v>
      </c>
      <c r="F64" s="270" t="s">
        <v>14</v>
      </c>
      <c r="G64" s="268">
        <v>25.021662668172322</v>
      </c>
      <c r="H64" s="258" t="s">
        <v>14</v>
      </c>
    </row>
    <row r="65" spans="1:8">
      <c r="A65" s="241" t="s">
        <v>238</v>
      </c>
      <c r="B65" s="268">
        <v>42.262226427305123</v>
      </c>
      <c r="C65" s="268">
        <v>19.233612479254241</v>
      </c>
      <c r="D65" s="268"/>
      <c r="E65" s="268">
        <v>17.986026301152581</v>
      </c>
      <c r="F65" s="270" t="s">
        <v>14</v>
      </c>
      <c r="G65" s="268">
        <v>20.518134792288357</v>
      </c>
      <c r="H65" s="258" t="s">
        <v>14</v>
      </c>
    </row>
    <row r="66" spans="1:8">
      <c r="A66" s="241" t="s">
        <v>65</v>
      </c>
      <c r="B66" s="268">
        <v>44.820753812416108</v>
      </c>
      <c r="C66" s="268">
        <v>18.608532504727638</v>
      </c>
      <c r="D66" s="268"/>
      <c r="E66" s="268">
        <v>14.825081842889492</v>
      </c>
      <c r="F66" s="270" t="s">
        <v>14</v>
      </c>
      <c r="G66" s="268">
        <v>21.745631839966666</v>
      </c>
      <c r="H66" s="258" t="s">
        <v>14</v>
      </c>
    </row>
    <row r="67" spans="1:8">
      <c r="A67" s="241" t="s">
        <v>242</v>
      </c>
      <c r="B67" s="268">
        <v>43.784445224832666</v>
      </c>
      <c r="C67" s="268">
        <v>19.478035607523893</v>
      </c>
      <c r="D67" s="268"/>
      <c r="E67" s="268">
        <v>16.375407829798593</v>
      </c>
      <c r="F67" s="270" t="s">
        <v>14</v>
      </c>
      <c r="G67" s="268">
        <v>20.362111337844965</v>
      </c>
      <c r="H67" s="258" t="s">
        <v>14</v>
      </c>
    </row>
    <row r="68" spans="1:8">
      <c r="A68" s="241" t="s">
        <v>240</v>
      </c>
      <c r="B68" s="268">
        <v>35.641562561655299</v>
      </c>
      <c r="C68" s="268">
        <v>19.945340634964936</v>
      </c>
      <c r="D68" s="270" t="s">
        <v>159</v>
      </c>
      <c r="E68" s="268">
        <v>19.420667937541086</v>
      </c>
      <c r="F68" s="270" t="s">
        <v>159</v>
      </c>
      <c r="G68" s="268">
        <v>24.992428865838669</v>
      </c>
      <c r="H68" s="258" t="s">
        <v>14</v>
      </c>
    </row>
    <row r="69" spans="1:8">
      <c r="A69" s="241" t="s">
        <v>239</v>
      </c>
      <c r="B69" s="268">
        <v>41.043407691681253</v>
      </c>
      <c r="C69" s="268">
        <v>18.740946908053868</v>
      </c>
      <c r="D69" s="270" t="s">
        <v>159</v>
      </c>
      <c r="E69" s="268">
        <v>18.84834811879999</v>
      </c>
      <c r="F69" s="270" t="s">
        <v>159</v>
      </c>
      <c r="G69" s="268">
        <v>21.3672972814649</v>
      </c>
      <c r="H69" s="258" t="s">
        <v>159</v>
      </c>
    </row>
    <row r="70" spans="1:8">
      <c r="A70" s="241" t="s">
        <v>241</v>
      </c>
      <c r="B70" s="70" t="s">
        <v>115</v>
      </c>
      <c r="C70" s="70" t="s">
        <v>115</v>
      </c>
      <c r="D70" s="263"/>
      <c r="E70" s="70" t="s">
        <v>115</v>
      </c>
      <c r="F70" s="263"/>
      <c r="G70" s="70" t="s">
        <v>115</v>
      </c>
    </row>
    <row r="71" spans="1:8">
      <c r="A71" s="241" t="s">
        <v>236</v>
      </c>
      <c r="B71" s="268">
        <v>35.176167261316664</v>
      </c>
      <c r="C71" s="268">
        <v>20.725192606073485</v>
      </c>
      <c r="D71" s="270" t="s">
        <v>159</v>
      </c>
      <c r="E71" s="268">
        <v>18.975271261142463</v>
      </c>
      <c r="F71" s="270" t="s">
        <v>159</v>
      </c>
      <c r="G71" s="268">
        <v>25.123368871467299</v>
      </c>
      <c r="H71" s="258" t="s">
        <v>159</v>
      </c>
    </row>
    <row r="72" spans="1:8">
      <c r="A72" s="241" t="s">
        <v>244</v>
      </c>
      <c r="B72" s="268">
        <v>35.9618144221186</v>
      </c>
      <c r="C72" s="268">
        <v>21.67718355063883</v>
      </c>
      <c r="D72" s="268"/>
      <c r="E72" s="268">
        <v>16.834350508745853</v>
      </c>
      <c r="F72" s="270" t="s">
        <v>14</v>
      </c>
      <c r="G72" s="268">
        <v>25.526651518496514</v>
      </c>
      <c r="H72" s="258" t="s">
        <v>14</v>
      </c>
    </row>
    <row r="73" spans="1:8">
      <c r="A73" s="241" t="s">
        <v>248</v>
      </c>
      <c r="B73" s="268">
        <v>37.849798881187787</v>
      </c>
      <c r="C73" s="268">
        <v>23.728338066782765</v>
      </c>
      <c r="D73" s="268"/>
      <c r="E73" s="268">
        <v>15.345777624497959</v>
      </c>
      <c r="F73" s="270" t="s">
        <v>14</v>
      </c>
      <c r="G73" s="268">
        <v>23.076085427531474</v>
      </c>
      <c r="H73" s="258" t="s">
        <v>14</v>
      </c>
    </row>
    <row r="74" spans="1:8">
      <c r="A74" s="241" t="s">
        <v>245</v>
      </c>
      <c r="B74" s="268">
        <v>36.035364920531727</v>
      </c>
      <c r="C74" s="268">
        <v>18.742743701361388</v>
      </c>
      <c r="D74" s="268"/>
      <c r="E74" s="268">
        <v>19.682607490109778</v>
      </c>
      <c r="F74" s="270" t="s">
        <v>14</v>
      </c>
      <c r="G74" s="268">
        <v>25.539283887997083</v>
      </c>
      <c r="H74" s="258" t="s">
        <v>14</v>
      </c>
    </row>
    <row r="75" spans="1:8">
      <c r="A75" s="241" t="s">
        <v>247</v>
      </c>
      <c r="B75" s="268">
        <v>37.177555488016964</v>
      </c>
      <c r="C75" s="268">
        <v>19.865217540871125</v>
      </c>
      <c r="D75" s="268"/>
      <c r="E75" s="268">
        <v>19.098696080485162</v>
      </c>
      <c r="F75" s="270" t="s">
        <v>14</v>
      </c>
      <c r="G75" s="268">
        <v>23.858530890626874</v>
      </c>
      <c r="H75" s="258" t="s">
        <v>14</v>
      </c>
    </row>
    <row r="76" spans="1:8">
      <c r="A76" s="241" t="s">
        <v>246</v>
      </c>
      <c r="B76" s="268">
        <v>39.662381917370318</v>
      </c>
      <c r="C76" s="268">
        <v>19.404243378245067</v>
      </c>
      <c r="D76" s="268"/>
      <c r="E76" s="268">
        <v>16.617742833643504</v>
      </c>
      <c r="F76" s="270" t="s">
        <v>14</v>
      </c>
      <c r="G76" s="268">
        <v>24.315631870740724</v>
      </c>
      <c r="H76" s="258" t="s">
        <v>14</v>
      </c>
    </row>
    <row r="77" spans="1:8">
      <c r="A77" s="241"/>
      <c r="B77" s="271"/>
      <c r="C77" s="263"/>
      <c r="D77" s="263"/>
      <c r="E77" s="263"/>
      <c r="F77" s="271"/>
      <c r="G77" s="263"/>
      <c r="H77" s="259"/>
    </row>
    <row r="78" spans="1:8">
      <c r="A78" s="233" t="s">
        <v>394</v>
      </c>
      <c r="B78" s="272">
        <v>40.4</v>
      </c>
      <c r="C78" s="272">
        <v>19.8</v>
      </c>
      <c r="D78" s="272"/>
      <c r="E78" s="272">
        <v>16.7</v>
      </c>
      <c r="F78" s="273"/>
      <c r="G78" s="272">
        <v>23.1</v>
      </c>
      <c r="H78" s="233"/>
    </row>
    <row r="79" spans="1:8" ht="6.75" customHeight="1">
      <c r="A79" s="260"/>
      <c r="B79" s="261"/>
      <c r="C79" s="261"/>
      <c r="D79" s="261"/>
      <c r="E79" s="261"/>
      <c r="F79" s="261"/>
      <c r="G79" s="261"/>
      <c r="H79" s="261"/>
    </row>
    <row r="80" spans="1:8" ht="15" customHeight="1">
      <c r="A80" s="52" t="s">
        <v>395</v>
      </c>
    </row>
    <row r="81" spans="1:11" ht="15" customHeight="1">
      <c r="A81" s="52" t="s">
        <v>396</v>
      </c>
    </row>
    <row r="82" spans="1:11" ht="15" customHeight="1">
      <c r="A82" s="52" t="s">
        <v>397</v>
      </c>
    </row>
    <row r="83" spans="1:11" ht="31.5" customHeight="1">
      <c r="A83" s="607" t="s">
        <v>440</v>
      </c>
      <c r="B83" s="607"/>
      <c r="C83" s="607"/>
      <c r="D83" s="607"/>
      <c r="E83" s="607"/>
      <c r="F83" s="607"/>
      <c r="G83" s="607"/>
      <c r="H83" s="607"/>
      <c r="I83" s="400"/>
      <c r="J83" s="400"/>
      <c r="K83" s="400"/>
    </row>
    <row r="84" spans="1:11" ht="15" customHeight="1">
      <c r="A84" s="167"/>
    </row>
    <row r="85" spans="1:11" ht="30">
      <c r="A85" s="229"/>
      <c r="B85" s="229"/>
      <c r="C85" s="230" t="s">
        <v>400</v>
      </c>
      <c r="D85" s="230"/>
      <c r="E85" s="230" t="s">
        <v>401</v>
      </c>
      <c r="F85" s="120"/>
      <c r="G85" s="120"/>
      <c r="H85" s="231"/>
    </row>
    <row r="86" spans="1:11">
      <c r="A86" s="75"/>
      <c r="B86" s="75"/>
      <c r="C86" s="232" t="s">
        <v>211</v>
      </c>
      <c r="D86" s="232"/>
      <c r="E86" s="232"/>
      <c r="F86" s="52"/>
      <c r="G86" s="52"/>
    </row>
    <row r="87" spans="1:11" s="168" customFormat="1">
      <c r="A87" s="233" t="s">
        <v>246</v>
      </c>
      <c r="B87" s="234"/>
      <c r="C87" s="274">
        <v>59.066625295615417</v>
      </c>
      <c r="D87" s="275" t="s">
        <v>14</v>
      </c>
      <c r="E87" s="274">
        <v>40.933374704384136</v>
      </c>
      <c r="F87" s="234"/>
      <c r="G87" s="234"/>
      <c r="H87" s="52"/>
      <c r="I87" s="52"/>
      <c r="J87" s="121"/>
      <c r="K87" s="52"/>
    </row>
    <row r="88" spans="1:11" s="168" customFormat="1">
      <c r="A88" s="233" t="s">
        <v>247</v>
      </c>
      <c r="B88" s="234"/>
      <c r="C88" s="274">
        <v>57.042773028888071</v>
      </c>
      <c r="D88" s="275" t="s">
        <v>14</v>
      </c>
      <c r="E88" s="274">
        <v>42.957226971112014</v>
      </c>
      <c r="F88" s="235"/>
      <c r="G88" s="236"/>
      <c r="H88" s="52"/>
      <c r="I88" s="52"/>
      <c r="J88" s="121"/>
      <c r="K88" s="52"/>
    </row>
    <row r="89" spans="1:11" s="168" customFormat="1">
      <c r="A89" s="233" t="s">
        <v>245</v>
      </c>
      <c r="B89" s="234"/>
      <c r="C89" s="274">
        <v>54.778108621893161</v>
      </c>
      <c r="D89" s="275" t="s">
        <v>14</v>
      </c>
      <c r="E89" s="274">
        <v>45.221891378106818</v>
      </c>
      <c r="F89" s="52"/>
      <c r="G89" s="236"/>
      <c r="H89" s="52"/>
      <c r="I89" s="52"/>
      <c r="J89" s="121"/>
      <c r="K89" s="52"/>
    </row>
    <row r="90" spans="1:11" s="168" customFormat="1" ht="14.25" customHeight="1">
      <c r="A90" s="233" t="s">
        <v>248</v>
      </c>
      <c r="B90" s="234"/>
      <c r="C90" s="274">
        <v>61.578136947970528</v>
      </c>
      <c r="D90" s="275" t="s">
        <v>14</v>
      </c>
      <c r="E90" s="274">
        <v>38.421863052029465</v>
      </c>
      <c r="F90" s="235"/>
      <c r="G90" s="236"/>
      <c r="H90" s="52"/>
      <c r="I90" s="52"/>
      <c r="J90" s="121"/>
      <c r="K90" s="52"/>
    </row>
    <row r="91" spans="1:11" s="168" customFormat="1" ht="14.25" customHeight="1">
      <c r="A91" s="233" t="s">
        <v>244</v>
      </c>
      <c r="B91" s="234"/>
      <c r="C91" s="274">
        <v>57.638997972757487</v>
      </c>
      <c r="D91" s="275" t="s">
        <v>14</v>
      </c>
      <c r="E91" s="274">
        <v>42.361002027242328</v>
      </c>
      <c r="F91" s="235"/>
      <c r="G91" s="236"/>
      <c r="H91" s="52"/>
      <c r="I91" s="52"/>
      <c r="J91" s="121"/>
      <c r="K91" s="52"/>
    </row>
    <row r="92" spans="1:11" s="168" customFormat="1" ht="14.25" customHeight="1">
      <c r="A92" s="233" t="s">
        <v>236</v>
      </c>
      <c r="B92" s="234"/>
      <c r="C92" s="274">
        <v>55.901359867390099</v>
      </c>
      <c r="D92" s="275" t="s">
        <v>14</v>
      </c>
      <c r="E92" s="274">
        <v>44.098640132609702</v>
      </c>
      <c r="F92" s="235"/>
      <c r="G92" s="236"/>
      <c r="H92" s="52"/>
      <c r="I92" s="52"/>
      <c r="J92" s="121"/>
      <c r="K92" s="52"/>
    </row>
    <row r="93" spans="1:11" ht="14.25" customHeight="1">
      <c r="A93" s="233" t="s">
        <v>239</v>
      </c>
      <c r="B93" s="237"/>
      <c r="C93" s="274">
        <v>59.784354599735202</v>
      </c>
      <c r="D93" s="275" t="s">
        <v>14</v>
      </c>
      <c r="E93" s="274">
        <v>40.215645400264918</v>
      </c>
      <c r="F93" s="235"/>
      <c r="G93" s="236"/>
      <c r="I93" s="52"/>
      <c r="J93" s="121"/>
    </row>
    <row r="94" spans="1:11" ht="14.25" customHeight="1">
      <c r="A94" s="233" t="s">
        <v>240</v>
      </c>
      <c r="B94" s="237"/>
      <c r="C94" s="274">
        <v>55.586903196620277</v>
      </c>
      <c r="D94" s="275" t="s">
        <v>14</v>
      </c>
      <c r="E94" s="274">
        <v>44.413096803379794</v>
      </c>
      <c r="F94" s="52"/>
      <c r="G94" s="236"/>
      <c r="I94" s="52"/>
      <c r="J94" s="121"/>
    </row>
    <row r="95" spans="1:11" ht="14.25" customHeight="1">
      <c r="A95" s="233" t="s">
        <v>242</v>
      </c>
      <c r="B95" s="237"/>
      <c r="C95" s="274">
        <v>63.26248083235653</v>
      </c>
      <c r="D95" s="275" t="s">
        <v>14</v>
      </c>
      <c r="E95" s="274">
        <v>36.737519167643562</v>
      </c>
      <c r="F95" s="235"/>
      <c r="G95" s="236"/>
      <c r="I95" s="52"/>
      <c r="J95" s="121"/>
    </row>
    <row r="96" spans="1:11" ht="14.25" customHeight="1">
      <c r="A96" s="233" t="s">
        <v>65</v>
      </c>
      <c r="B96" s="237"/>
      <c r="C96" s="274">
        <v>63.429286317143827</v>
      </c>
      <c r="D96" s="275" t="s">
        <v>14</v>
      </c>
      <c r="E96" s="274">
        <v>36.570713682856173</v>
      </c>
      <c r="F96" s="52"/>
      <c r="G96" s="236"/>
      <c r="I96" s="52"/>
      <c r="J96" s="121"/>
    </row>
    <row r="97" spans="1:11" ht="14.25" customHeight="1">
      <c r="A97" s="233" t="s">
        <v>238</v>
      </c>
      <c r="B97" s="237"/>
      <c r="C97" s="274">
        <v>61.495838906559271</v>
      </c>
      <c r="D97" s="275" t="s">
        <v>14</v>
      </c>
      <c r="E97" s="274">
        <v>38.504161093440956</v>
      </c>
      <c r="F97" s="235"/>
      <c r="G97" s="236"/>
      <c r="I97" s="52"/>
      <c r="J97" s="121"/>
    </row>
    <row r="98" spans="1:11" ht="14.25" customHeight="1">
      <c r="A98" s="233" t="s">
        <v>383</v>
      </c>
      <c r="B98" s="237"/>
      <c r="C98" s="274">
        <v>56.867382802290145</v>
      </c>
      <c r="D98" s="275" t="s">
        <v>14</v>
      </c>
      <c r="E98" s="274">
        <v>43.13261719770977</v>
      </c>
      <c r="F98" s="235"/>
      <c r="G98" s="236"/>
      <c r="I98" s="52"/>
      <c r="J98" s="121"/>
    </row>
    <row r="99" spans="1:11" ht="14.25" customHeight="1">
      <c r="A99" s="233" t="s">
        <v>63</v>
      </c>
      <c r="B99" s="237"/>
      <c r="C99" s="274">
        <v>63.36669321101396</v>
      </c>
      <c r="D99" s="275" t="s">
        <v>14</v>
      </c>
      <c r="E99" s="274">
        <v>36.633306788986069</v>
      </c>
      <c r="F99" s="52"/>
      <c r="G99" s="236"/>
      <c r="I99" s="52"/>
      <c r="J99" s="121"/>
    </row>
    <row r="100" spans="1:11" ht="14.25" customHeight="1">
      <c r="A100" s="233" t="s">
        <v>62</v>
      </c>
      <c r="B100" s="237"/>
      <c r="C100" s="274">
        <v>56.552992598498605</v>
      </c>
      <c r="D100" s="275" t="s">
        <v>14</v>
      </c>
      <c r="E100" s="274">
        <v>43.44700740150143</v>
      </c>
      <c r="F100" s="235"/>
      <c r="G100" s="236"/>
      <c r="I100" s="52"/>
      <c r="J100" s="121"/>
    </row>
    <row r="101" spans="1:11" ht="14.25" customHeight="1">
      <c r="A101" s="238" t="s">
        <v>237</v>
      </c>
      <c r="B101" s="237"/>
      <c r="C101" s="274">
        <v>59.624368931138207</v>
      </c>
      <c r="D101" s="275" t="s">
        <v>14</v>
      </c>
      <c r="E101" s="274">
        <v>40.375631068861765</v>
      </c>
      <c r="F101" s="235"/>
      <c r="G101" s="236"/>
      <c r="I101" s="52"/>
      <c r="J101" s="121"/>
    </row>
    <row r="102" spans="1:11" s="51" customFormat="1" ht="12" customHeight="1">
      <c r="A102" s="234"/>
      <c r="B102" s="237"/>
      <c r="C102" s="276"/>
      <c r="D102" s="277"/>
      <c r="E102" s="63"/>
      <c r="F102" s="52"/>
      <c r="G102" s="121"/>
      <c r="H102" s="52"/>
      <c r="I102" s="52"/>
      <c r="J102" s="121"/>
      <c r="K102" s="52"/>
    </row>
    <row r="103" spans="1:11" s="169" customFormat="1">
      <c r="A103" s="239" t="s">
        <v>394</v>
      </c>
      <c r="B103" s="239"/>
      <c r="C103" s="278">
        <v>60.167357690361776</v>
      </c>
      <c r="D103" s="279" t="s">
        <v>14</v>
      </c>
      <c r="E103" s="278">
        <v>39.832642309637592</v>
      </c>
      <c r="F103" s="240"/>
      <c r="G103" s="120"/>
      <c r="H103" s="120"/>
      <c r="I103" s="120"/>
      <c r="J103" s="121"/>
      <c r="K103" s="120"/>
    </row>
    <row r="104" spans="1:11" ht="31.5" customHeight="1">
      <c r="A104" s="606" t="s">
        <v>440</v>
      </c>
      <c r="B104" s="606"/>
      <c r="C104" s="606"/>
      <c r="D104" s="606"/>
      <c r="E104" s="606"/>
      <c r="F104" s="606"/>
      <c r="G104" s="400"/>
      <c r="H104" s="400"/>
      <c r="I104" s="400"/>
      <c r="J104" s="400"/>
      <c r="K104" s="400"/>
    </row>
  </sheetData>
  <sortState xmlns:xlrd2="http://schemas.microsoft.com/office/spreadsheetml/2017/richdata2" ref="A23:E37">
    <sortCondition ref="E23:E37"/>
  </sortState>
  <mergeCells count="3">
    <mergeCell ref="A8:G8"/>
    <mergeCell ref="A104:F104"/>
    <mergeCell ref="A83:H83"/>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4"/>
  <dimension ref="A1:V129"/>
  <sheetViews>
    <sheetView topLeftCell="A64" workbookViewId="0">
      <selection activeCell="I84" sqref="I84"/>
    </sheetView>
  </sheetViews>
  <sheetFormatPr baseColWidth="10" defaultRowHeight="15"/>
  <cols>
    <col min="1" max="1" width="29.7109375" customWidth="1"/>
    <col min="3" max="3" width="12.7109375" customWidth="1"/>
  </cols>
  <sheetData>
    <row r="1" spans="1:12">
      <c r="A1" s="46" t="s">
        <v>183</v>
      </c>
    </row>
    <row r="2" spans="1:12" ht="17.25">
      <c r="A2" s="47" t="s">
        <v>97</v>
      </c>
      <c r="I2" s="512" t="s">
        <v>125</v>
      </c>
      <c r="J2" s="512" t="s">
        <v>125</v>
      </c>
      <c r="K2" s="512" t="s">
        <v>125</v>
      </c>
    </row>
    <row r="3" spans="1:12">
      <c r="A3" s="52"/>
      <c r="B3" s="123">
        <v>2010</v>
      </c>
      <c r="C3" s="123">
        <v>2011</v>
      </c>
      <c r="D3" s="123">
        <v>2012</v>
      </c>
      <c r="E3" s="123">
        <v>2013</v>
      </c>
      <c r="F3" s="123">
        <v>2014</v>
      </c>
      <c r="G3" s="123">
        <v>2015</v>
      </c>
      <c r="H3" s="123">
        <v>2016</v>
      </c>
      <c r="I3" s="123">
        <v>2017</v>
      </c>
      <c r="J3" s="123">
        <v>2018</v>
      </c>
      <c r="K3" s="123">
        <v>2019</v>
      </c>
      <c r="L3" s="511">
        <v>2020</v>
      </c>
    </row>
    <row r="4" spans="1:12">
      <c r="A4" s="52"/>
      <c r="B4" s="608" t="s">
        <v>148</v>
      </c>
      <c r="C4" s="608"/>
      <c r="D4" s="608"/>
      <c r="E4" s="608"/>
      <c r="F4" s="608"/>
      <c r="G4" s="608"/>
      <c r="H4" s="608"/>
      <c r="I4" s="608"/>
      <c r="J4" s="608"/>
      <c r="K4" s="608"/>
      <c r="L4" s="608"/>
    </row>
    <row r="5" spans="1:12" ht="30">
      <c r="A5" s="95" t="s">
        <v>294</v>
      </c>
      <c r="B5" s="101">
        <v>2</v>
      </c>
      <c r="C5" s="101">
        <v>3</v>
      </c>
      <c r="D5" s="101">
        <v>0</v>
      </c>
      <c r="E5" s="101">
        <v>20</v>
      </c>
      <c r="F5" s="101">
        <v>2</v>
      </c>
      <c r="G5" s="101">
        <v>2</v>
      </c>
      <c r="H5" s="101">
        <v>1</v>
      </c>
      <c r="I5" s="101">
        <v>1</v>
      </c>
      <c r="J5" s="101">
        <v>3</v>
      </c>
      <c r="K5" s="101">
        <v>1</v>
      </c>
      <c r="L5" s="101">
        <v>2</v>
      </c>
    </row>
    <row r="6" spans="1:12">
      <c r="A6" s="95" t="s">
        <v>295</v>
      </c>
      <c r="B6" s="124">
        <v>99</v>
      </c>
      <c r="C6" s="124">
        <v>100</v>
      </c>
      <c r="D6" s="124">
        <v>128</v>
      </c>
      <c r="E6" s="124">
        <v>155</v>
      </c>
      <c r="F6" s="124">
        <v>271</v>
      </c>
      <c r="G6" s="124">
        <v>224</v>
      </c>
      <c r="H6" s="124">
        <v>217</v>
      </c>
      <c r="I6">
        <v>275</v>
      </c>
      <c r="J6">
        <v>230</v>
      </c>
      <c r="K6" s="124" t="s">
        <v>698</v>
      </c>
      <c r="L6" s="124">
        <v>217</v>
      </c>
    </row>
    <row r="7" spans="1:12">
      <c r="A7" s="95" t="s">
        <v>296</v>
      </c>
      <c r="B7" s="124">
        <v>83</v>
      </c>
      <c r="C7" s="124">
        <v>61</v>
      </c>
      <c r="D7" s="124">
        <v>87</v>
      </c>
      <c r="E7" s="124">
        <v>64</v>
      </c>
      <c r="F7" s="124">
        <v>85</v>
      </c>
      <c r="G7" s="124">
        <v>94</v>
      </c>
      <c r="H7">
        <v>80</v>
      </c>
      <c r="I7">
        <v>86</v>
      </c>
      <c r="J7">
        <v>62</v>
      </c>
      <c r="K7">
        <v>64</v>
      </c>
      <c r="L7">
        <v>43</v>
      </c>
    </row>
    <row r="8" spans="1:12" ht="30">
      <c r="A8" s="96" t="s">
        <v>297</v>
      </c>
      <c r="B8" s="101">
        <v>15</v>
      </c>
      <c r="C8" s="101">
        <v>5</v>
      </c>
      <c r="D8" s="101">
        <v>1</v>
      </c>
      <c r="E8" s="101">
        <v>2</v>
      </c>
      <c r="F8" s="101">
        <v>1</v>
      </c>
      <c r="G8" s="101">
        <v>13</v>
      </c>
      <c r="H8" s="101">
        <v>14</v>
      </c>
      <c r="I8" s="101">
        <v>4</v>
      </c>
      <c r="J8">
        <v>2</v>
      </c>
      <c r="K8" s="101">
        <v>1</v>
      </c>
      <c r="L8" s="101">
        <v>0</v>
      </c>
    </row>
    <row r="9" spans="1:12">
      <c r="A9" s="75" t="s">
        <v>270</v>
      </c>
      <c r="B9" s="125">
        <v>199</v>
      </c>
      <c r="C9" s="125">
        <v>169</v>
      </c>
      <c r="D9" s="125">
        <v>216</v>
      </c>
      <c r="E9" s="125">
        <v>241</v>
      </c>
      <c r="F9" s="125">
        <v>359</v>
      </c>
      <c r="G9" s="125">
        <v>333</v>
      </c>
      <c r="H9" s="125">
        <v>312</v>
      </c>
      <c r="I9" s="56">
        <v>366</v>
      </c>
      <c r="J9" s="56">
        <v>297</v>
      </c>
      <c r="K9" s="125">
        <v>449</v>
      </c>
      <c r="L9" s="125">
        <v>262</v>
      </c>
    </row>
    <row r="10" spans="1:12">
      <c r="A10" s="98" t="s">
        <v>700</v>
      </c>
    </row>
    <row r="11" spans="1:12">
      <c r="A11" s="99" t="s">
        <v>643</v>
      </c>
    </row>
    <row r="12" spans="1:12">
      <c r="A12" s="99" t="s">
        <v>699</v>
      </c>
    </row>
    <row r="13" spans="1:12">
      <c r="A13" s="99"/>
    </row>
    <row r="14" spans="1:12">
      <c r="A14" s="54" t="s">
        <v>307</v>
      </c>
    </row>
    <row r="15" spans="1:12">
      <c r="B15" s="589" t="s">
        <v>701</v>
      </c>
      <c r="C15" s="589"/>
    </row>
    <row r="16" spans="1:12">
      <c r="A16" s="56" t="s">
        <v>298</v>
      </c>
      <c r="B16" s="97" t="s">
        <v>221</v>
      </c>
      <c r="C16" s="97" t="s">
        <v>220</v>
      </c>
    </row>
    <row r="17" spans="1:3">
      <c r="A17" s="77" t="s">
        <v>596</v>
      </c>
      <c r="B17" s="64">
        <v>112</v>
      </c>
      <c r="C17" s="64">
        <v>101</v>
      </c>
    </row>
    <row r="18" spans="1:3">
      <c r="A18" s="77" t="s">
        <v>597</v>
      </c>
      <c r="B18" s="64">
        <v>67</v>
      </c>
      <c r="C18" s="64">
        <v>69</v>
      </c>
    </row>
    <row r="19" spans="1:3">
      <c r="A19" s="77" t="s">
        <v>598</v>
      </c>
      <c r="B19" s="64">
        <v>63</v>
      </c>
      <c r="C19" s="64">
        <v>68</v>
      </c>
    </row>
    <row r="20" spans="1:3">
      <c r="A20" s="77" t="s">
        <v>599</v>
      </c>
      <c r="B20" s="64">
        <v>93</v>
      </c>
      <c r="C20" s="64">
        <v>92</v>
      </c>
    </row>
    <row r="21" spans="1:3">
      <c r="A21" s="77" t="s">
        <v>600</v>
      </c>
      <c r="B21" s="64">
        <v>104</v>
      </c>
      <c r="C21" s="64">
        <v>109</v>
      </c>
    </row>
    <row r="22" spans="1:3">
      <c r="A22" s="77" t="s">
        <v>601</v>
      </c>
      <c r="B22" s="64">
        <v>84</v>
      </c>
      <c r="C22" s="64">
        <v>115</v>
      </c>
    </row>
    <row r="23" spans="1:3">
      <c r="A23" s="77" t="s">
        <v>602</v>
      </c>
      <c r="B23" s="64">
        <v>99</v>
      </c>
      <c r="C23" s="64">
        <v>117</v>
      </c>
    </row>
    <row r="24" spans="1:3">
      <c r="A24" s="77" t="s">
        <v>603</v>
      </c>
      <c r="B24" s="64">
        <v>81</v>
      </c>
      <c r="C24" s="64">
        <v>144</v>
      </c>
    </row>
    <row r="25" spans="1:3">
      <c r="A25" s="77" t="s">
        <v>604</v>
      </c>
      <c r="B25" s="64">
        <v>53</v>
      </c>
      <c r="C25" s="64">
        <v>117</v>
      </c>
    </row>
    <row r="26" spans="1:3">
      <c r="A26" s="77" t="s">
        <v>605</v>
      </c>
      <c r="B26" s="64">
        <v>79</v>
      </c>
      <c r="C26" s="64">
        <v>165</v>
      </c>
    </row>
    <row r="27" spans="1:3">
      <c r="A27" s="77" t="s">
        <v>606</v>
      </c>
      <c r="B27" s="64">
        <v>76</v>
      </c>
      <c r="C27" s="64">
        <v>162</v>
      </c>
    </row>
    <row r="28" spans="1:3">
      <c r="A28" s="77" t="s">
        <v>607</v>
      </c>
      <c r="B28" s="64">
        <v>84</v>
      </c>
      <c r="C28" s="64">
        <v>202</v>
      </c>
    </row>
    <row r="29" spans="1:3">
      <c r="A29" s="77" t="s">
        <v>608</v>
      </c>
      <c r="B29" s="64">
        <v>57</v>
      </c>
      <c r="C29" s="64">
        <v>185</v>
      </c>
    </row>
    <row r="30" spans="1:3">
      <c r="A30" s="77" t="s">
        <v>609</v>
      </c>
      <c r="B30" s="64">
        <v>40</v>
      </c>
      <c r="C30" s="64">
        <v>135</v>
      </c>
    </row>
    <row r="31" spans="1:3">
      <c r="A31" s="77" t="s">
        <v>610</v>
      </c>
      <c r="B31" s="64">
        <v>39</v>
      </c>
      <c r="C31" s="64">
        <v>97</v>
      </c>
    </row>
    <row r="32" spans="1:3">
      <c r="A32" s="77" t="s">
        <v>611</v>
      </c>
      <c r="B32" s="64">
        <v>24</v>
      </c>
      <c r="C32" s="64">
        <v>53</v>
      </c>
    </row>
    <row r="33" spans="1:4">
      <c r="A33" s="77" t="s">
        <v>612</v>
      </c>
      <c r="B33" s="64">
        <v>19</v>
      </c>
      <c r="C33" s="64">
        <v>30</v>
      </c>
    </row>
    <row r="34" spans="1:4">
      <c r="A34" s="77" t="s">
        <v>613</v>
      </c>
      <c r="B34" s="64">
        <v>15</v>
      </c>
      <c r="C34" s="64">
        <v>15</v>
      </c>
    </row>
    <row r="35" spans="1:4">
      <c r="A35" s="77" t="s">
        <v>614</v>
      </c>
      <c r="B35" s="64">
        <v>8</v>
      </c>
      <c r="C35" s="64">
        <v>10</v>
      </c>
    </row>
    <row r="36" spans="1:4">
      <c r="A36" s="56" t="s">
        <v>270</v>
      </c>
      <c r="B36" s="125">
        <v>1197</v>
      </c>
      <c r="C36" s="125">
        <v>1986</v>
      </c>
    </row>
    <row r="37" spans="1:4">
      <c r="A37" s="98" t="s">
        <v>642</v>
      </c>
    </row>
    <row r="38" spans="1:4">
      <c r="A38" s="99" t="s">
        <v>643</v>
      </c>
    </row>
    <row r="40" spans="1:4">
      <c r="A40" s="54" t="s">
        <v>306</v>
      </c>
    </row>
    <row r="41" spans="1:4">
      <c r="B41" t="s">
        <v>701</v>
      </c>
    </row>
    <row r="42" spans="1:4">
      <c r="B42" s="593" t="s">
        <v>211</v>
      </c>
      <c r="C42" s="593"/>
    </row>
    <row r="43" spans="1:4">
      <c r="A43" s="77" t="s">
        <v>305</v>
      </c>
      <c r="B43" s="64">
        <v>27.2</v>
      </c>
      <c r="C43" s="64"/>
    </row>
    <row r="44" spans="1:4">
      <c r="A44" s="77" t="s">
        <v>304</v>
      </c>
      <c r="B44" s="327">
        <v>25</v>
      </c>
      <c r="C44" s="64"/>
      <c r="D44" s="126"/>
    </row>
    <row r="45" spans="1:4">
      <c r="A45" s="77" t="s">
        <v>303</v>
      </c>
      <c r="B45" s="327">
        <v>21.4</v>
      </c>
      <c r="C45" s="64"/>
      <c r="D45" s="126"/>
    </row>
    <row r="46" spans="1:4">
      <c r="A46" s="77" t="s">
        <v>302</v>
      </c>
      <c r="B46" s="327">
        <v>14.8</v>
      </c>
      <c r="C46" s="64"/>
      <c r="D46" s="126"/>
    </row>
    <row r="47" spans="1:4">
      <c r="A47" s="77" t="s">
        <v>300</v>
      </c>
      <c r="B47" s="327">
        <v>4.7</v>
      </c>
      <c r="C47" s="64"/>
      <c r="D47" s="126"/>
    </row>
    <row r="48" spans="1:4">
      <c r="A48" s="77" t="s">
        <v>615</v>
      </c>
      <c r="B48" s="327">
        <v>1.9</v>
      </c>
      <c r="C48" s="64"/>
      <c r="D48" s="126"/>
    </row>
    <row r="49" spans="1:12">
      <c r="A49" s="77" t="s">
        <v>299</v>
      </c>
      <c r="B49" s="327">
        <v>1.3</v>
      </c>
      <c r="C49" s="64"/>
      <c r="D49" s="126"/>
    </row>
    <row r="50" spans="1:12">
      <c r="A50" s="77" t="s">
        <v>616</v>
      </c>
      <c r="B50" s="327">
        <v>0.8</v>
      </c>
      <c r="C50" s="64"/>
      <c r="D50" s="126"/>
    </row>
    <row r="51" spans="1:12">
      <c r="A51" s="100" t="s">
        <v>301</v>
      </c>
      <c r="B51" s="513">
        <v>2.9</v>
      </c>
      <c r="C51" s="65"/>
      <c r="D51" s="126"/>
    </row>
    <row r="52" spans="1:12">
      <c r="A52" s="98" t="s">
        <v>642</v>
      </c>
    </row>
    <row r="53" spans="1:12">
      <c r="A53" s="99" t="s">
        <v>643</v>
      </c>
    </row>
    <row r="55" spans="1:12">
      <c r="A55" s="46" t="s">
        <v>193</v>
      </c>
    </row>
    <row r="56" spans="1:12">
      <c r="A56" s="47" t="s">
        <v>98</v>
      </c>
    </row>
    <row r="57" spans="1:12" ht="45">
      <c r="B57" s="249" t="s">
        <v>402</v>
      </c>
      <c r="C57" s="249" t="s">
        <v>403</v>
      </c>
      <c r="D57" s="282" t="s">
        <v>270</v>
      </c>
    </row>
    <row r="58" spans="1:12" ht="30">
      <c r="B58" s="250" t="s">
        <v>404</v>
      </c>
      <c r="C58" s="250"/>
      <c r="D58" s="283"/>
    </row>
    <row r="59" spans="1:12" s="175" customFormat="1">
      <c r="A59" s="55">
        <v>2007</v>
      </c>
      <c r="B59" s="73">
        <v>107612</v>
      </c>
      <c r="C59" s="73">
        <v>4397</v>
      </c>
      <c r="D59" s="73">
        <v>112009</v>
      </c>
      <c r="E59" s="173"/>
      <c r="F59" s="173"/>
      <c r="G59" s="173"/>
      <c r="H59" s="173"/>
      <c r="I59" s="174"/>
      <c r="J59" s="174"/>
      <c r="K59" s="174"/>
      <c r="L59" s="174"/>
    </row>
    <row r="60" spans="1:12" s="175" customFormat="1">
      <c r="A60" s="55">
        <v>2008</v>
      </c>
      <c r="B60" s="73">
        <v>104491</v>
      </c>
      <c r="C60" s="73">
        <v>4267</v>
      </c>
      <c r="D60" s="73">
        <v>108758</v>
      </c>
      <c r="F60" s="173"/>
      <c r="G60" s="173"/>
      <c r="H60" s="173"/>
      <c r="I60" s="174"/>
      <c r="J60" s="174"/>
      <c r="K60" s="174"/>
      <c r="L60" s="174"/>
    </row>
    <row r="61" spans="1:12" s="175" customFormat="1">
      <c r="A61" s="55">
        <v>2009</v>
      </c>
      <c r="B61" s="73">
        <v>91380</v>
      </c>
      <c r="C61" s="73">
        <v>4217</v>
      </c>
      <c r="D61" s="73">
        <v>95597</v>
      </c>
      <c r="F61" s="173"/>
      <c r="G61" s="173"/>
      <c r="H61" s="173"/>
      <c r="I61" s="174"/>
      <c r="J61" s="174"/>
      <c r="K61" s="174"/>
      <c r="L61" s="174"/>
    </row>
    <row r="62" spans="1:12" s="175" customFormat="1">
      <c r="A62" s="55">
        <v>2010</v>
      </c>
      <c r="B62" s="73">
        <v>87705</v>
      </c>
      <c r="C62" s="73">
        <v>4407</v>
      </c>
      <c r="D62" s="73">
        <v>92112</v>
      </c>
      <c r="F62" s="173"/>
      <c r="G62" s="173"/>
      <c r="H62" s="173"/>
      <c r="I62" s="174"/>
      <c r="J62" s="174"/>
      <c r="K62" s="174"/>
      <c r="L62" s="174"/>
    </row>
    <row r="63" spans="1:12" s="175" customFormat="1">
      <c r="A63" s="55">
        <v>2011</v>
      </c>
      <c r="B63" s="73">
        <v>86799</v>
      </c>
      <c r="C63" s="73">
        <v>4231</v>
      </c>
      <c r="D63" s="73">
        <v>91030</v>
      </c>
      <c r="F63" s="173"/>
      <c r="G63" s="173"/>
      <c r="H63" s="173"/>
      <c r="I63" s="174"/>
      <c r="J63" s="174"/>
      <c r="K63" s="174"/>
      <c r="L63" s="174"/>
    </row>
    <row r="64" spans="1:12" s="175" customFormat="1">
      <c r="A64" s="55">
        <v>2012</v>
      </c>
      <c r="B64" s="73">
        <v>85523</v>
      </c>
      <c r="C64" s="73">
        <v>4117</v>
      </c>
      <c r="D64" s="73">
        <v>89640</v>
      </c>
      <c r="F64" s="173"/>
      <c r="G64" s="173"/>
      <c r="H64" s="173"/>
      <c r="I64" s="174"/>
      <c r="J64" s="174"/>
      <c r="K64" s="174"/>
      <c r="L64" s="174"/>
    </row>
    <row r="65" spans="1:12" s="175" customFormat="1">
      <c r="A65" s="55">
        <v>2013</v>
      </c>
      <c r="B65" s="73">
        <v>83458</v>
      </c>
      <c r="C65" s="73">
        <v>4910</v>
      </c>
      <c r="D65" s="73">
        <v>88368</v>
      </c>
      <c r="F65" s="173"/>
      <c r="G65" s="173"/>
      <c r="H65" s="173"/>
      <c r="I65" s="174"/>
      <c r="J65" s="174"/>
      <c r="K65" s="174"/>
      <c r="L65" s="174"/>
    </row>
    <row r="66" spans="1:12" s="175" customFormat="1">
      <c r="A66" s="55">
        <v>2014</v>
      </c>
      <c r="B66" s="73">
        <v>82321</v>
      </c>
      <c r="C66" s="73">
        <v>5725</v>
      </c>
      <c r="D66" s="73">
        <v>88046</v>
      </c>
      <c r="F66" s="173"/>
      <c r="G66" s="173"/>
      <c r="H66" s="173"/>
      <c r="I66" s="174"/>
      <c r="J66" s="174"/>
      <c r="K66" s="174"/>
      <c r="L66" s="174"/>
    </row>
    <row r="67" spans="1:12" s="175" customFormat="1">
      <c r="A67" s="55">
        <v>2015</v>
      </c>
      <c r="B67" s="73">
        <v>81765</v>
      </c>
      <c r="C67" s="73">
        <v>5853</v>
      </c>
      <c r="D67" s="73">
        <v>87618</v>
      </c>
      <c r="F67" s="173"/>
      <c r="G67" s="173"/>
      <c r="H67" s="173"/>
      <c r="I67" s="174"/>
      <c r="J67" s="174"/>
      <c r="K67" s="174"/>
      <c r="L67" s="174"/>
    </row>
    <row r="68" spans="1:12" s="175" customFormat="1">
      <c r="A68" s="55">
        <v>2016</v>
      </c>
      <c r="B68" s="73">
        <v>82179</v>
      </c>
      <c r="C68" s="73">
        <v>8235</v>
      </c>
      <c r="D68" s="73">
        <v>90414</v>
      </c>
      <c r="F68" s="173"/>
      <c r="G68" s="173"/>
      <c r="H68" s="173"/>
      <c r="I68" s="174"/>
      <c r="J68" s="174"/>
      <c r="K68" s="174"/>
      <c r="L68" s="174"/>
    </row>
    <row r="69" spans="1:12" s="175" customFormat="1">
      <c r="A69" s="55">
        <v>2017</v>
      </c>
      <c r="B69" s="73">
        <v>86223</v>
      </c>
      <c r="C69" s="73">
        <v>9912</v>
      </c>
      <c r="D69" s="73">
        <v>96135</v>
      </c>
      <c r="F69" s="173"/>
      <c r="G69" s="173"/>
      <c r="H69" s="173"/>
      <c r="I69" s="174"/>
      <c r="J69" s="174"/>
      <c r="K69" s="174"/>
      <c r="L69" s="174"/>
    </row>
    <row r="70" spans="1:12" s="175" customFormat="1">
      <c r="A70" s="55">
        <v>2018</v>
      </c>
      <c r="B70" s="73">
        <v>91711</v>
      </c>
      <c r="C70" s="73">
        <v>11695</v>
      </c>
      <c r="D70" s="73">
        <v>103406</v>
      </c>
      <c r="F70" s="173"/>
      <c r="G70" s="173"/>
      <c r="H70" s="173"/>
      <c r="I70" s="174"/>
      <c r="J70" s="174"/>
      <c r="K70" s="174"/>
      <c r="L70" s="174"/>
    </row>
    <row r="71" spans="1:12" s="175" customFormat="1">
      <c r="A71" s="55">
        <v>2019</v>
      </c>
      <c r="B71" s="73">
        <v>94679</v>
      </c>
      <c r="C71" s="73">
        <v>12786</v>
      </c>
      <c r="D71" s="73">
        <v>107465</v>
      </c>
      <c r="F71" s="173"/>
      <c r="G71" s="173"/>
      <c r="H71" s="173"/>
      <c r="I71" s="174"/>
      <c r="J71" s="174"/>
      <c r="K71" s="174"/>
      <c r="L71" s="174"/>
    </row>
    <row r="72" spans="1:12" s="175" customFormat="1">
      <c r="A72" s="55">
        <v>2020</v>
      </c>
      <c r="B72" s="73">
        <v>94750</v>
      </c>
      <c r="C72" s="73">
        <v>9982</v>
      </c>
      <c r="D72" s="73">
        <v>104732</v>
      </c>
      <c r="F72" s="173"/>
      <c r="G72" s="173"/>
      <c r="H72" s="173"/>
      <c r="I72" s="174"/>
      <c r="J72" s="174"/>
      <c r="K72" s="174"/>
      <c r="L72" s="174"/>
    </row>
    <row r="73" spans="1:12" s="175" customFormat="1">
      <c r="A73" s="76">
        <v>2021</v>
      </c>
      <c r="B73" s="284">
        <v>93028</v>
      </c>
      <c r="C73" s="284">
        <v>12664</v>
      </c>
      <c r="D73" s="284">
        <v>105692</v>
      </c>
      <c r="F73" s="173"/>
      <c r="G73" s="173"/>
      <c r="H73" s="173"/>
      <c r="I73" s="174"/>
      <c r="J73" s="174"/>
      <c r="K73" s="174"/>
      <c r="L73" s="174"/>
    </row>
    <row r="74" spans="1:12">
      <c r="A74" t="s">
        <v>644</v>
      </c>
      <c r="B74" s="170"/>
      <c r="C74" s="171"/>
      <c r="D74" s="172"/>
    </row>
    <row r="75" spans="1:12">
      <c r="A75" t="s">
        <v>645</v>
      </c>
      <c r="B75" s="170"/>
      <c r="C75" s="171"/>
      <c r="D75" s="172"/>
    </row>
    <row r="76" spans="1:12">
      <c r="B76" s="170"/>
      <c r="C76" s="171"/>
      <c r="D76" s="172"/>
    </row>
    <row r="77" spans="1:12" ht="30">
      <c r="A77">
        <v>2021</v>
      </c>
      <c r="B77" s="248" t="s">
        <v>406</v>
      </c>
      <c r="C77" s="248"/>
      <c r="D77" s="162" t="s">
        <v>405</v>
      </c>
    </row>
    <row r="78" spans="1:12">
      <c r="A78" s="60" t="s">
        <v>237</v>
      </c>
      <c r="B78" s="73">
        <v>2562</v>
      </c>
      <c r="C78" s="73"/>
      <c r="D78" s="345">
        <v>14.9</v>
      </c>
    </row>
    <row r="79" spans="1:12">
      <c r="A79" s="60" t="s">
        <v>407</v>
      </c>
      <c r="B79" s="73">
        <v>5312</v>
      </c>
      <c r="C79" s="73"/>
      <c r="D79" s="345">
        <v>22.2</v>
      </c>
    </row>
    <row r="80" spans="1:12">
      <c r="A80" s="60" t="s">
        <v>63</v>
      </c>
      <c r="B80" s="73">
        <v>9389</v>
      </c>
      <c r="C80" s="73"/>
      <c r="D80" s="345">
        <v>14.5</v>
      </c>
    </row>
    <row r="81" spans="1:6">
      <c r="A81" s="60" t="s">
        <v>383</v>
      </c>
      <c r="B81" s="73">
        <v>8259</v>
      </c>
      <c r="C81" s="73"/>
      <c r="D81" s="345">
        <v>18.2</v>
      </c>
    </row>
    <row r="82" spans="1:6">
      <c r="A82" s="60" t="s">
        <v>238</v>
      </c>
      <c r="B82" s="73">
        <v>4061</v>
      </c>
      <c r="C82" s="73"/>
      <c r="D82" s="345">
        <v>14.1</v>
      </c>
    </row>
    <row r="83" spans="1:6">
      <c r="A83" s="60" t="s">
        <v>65</v>
      </c>
      <c r="B83" s="73">
        <v>16685</v>
      </c>
      <c r="C83" s="73"/>
      <c r="D83" s="345">
        <v>9.6999999999999993</v>
      </c>
    </row>
    <row r="84" spans="1:6">
      <c r="A84" s="60" t="s">
        <v>242</v>
      </c>
      <c r="B84" s="73">
        <v>3002</v>
      </c>
      <c r="C84" s="73"/>
      <c r="D84" s="345">
        <v>8.9</v>
      </c>
    </row>
    <row r="85" spans="1:6">
      <c r="A85" s="60" t="s">
        <v>566</v>
      </c>
      <c r="B85" s="73">
        <v>1956</v>
      </c>
      <c r="C85" s="73"/>
      <c r="D85" s="345">
        <v>12.4</v>
      </c>
    </row>
    <row r="86" spans="1:6">
      <c r="A86" s="60" t="s">
        <v>239</v>
      </c>
      <c r="B86" s="73">
        <v>1308</v>
      </c>
      <c r="C86" s="73"/>
      <c r="D86" s="345">
        <v>17.100000000000001</v>
      </c>
    </row>
    <row r="87" spans="1:6">
      <c r="A87" s="60" t="s">
        <v>408</v>
      </c>
      <c r="B87" s="73">
        <v>1040</v>
      </c>
      <c r="C87" s="73"/>
      <c r="D87" s="345">
        <v>12.8</v>
      </c>
    </row>
    <row r="88" spans="1:6">
      <c r="A88" s="60" t="s">
        <v>244</v>
      </c>
      <c r="B88" s="73">
        <v>6601</v>
      </c>
      <c r="C88" s="73"/>
      <c r="D88" s="345">
        <v>17.899999999999999</v>
      </c>
    </row>
    <row r="89" spans="1:6">
      <c r="A89" s="60" t="s">
        <v>248</v>
      </c>
      <c r="B89" s="73">
        <v>5341</v>
      </c>
      <c r="C89" s="73"/>
      <c r="D89" s="345">
        <v>14.4</v>
      </c>
    </row>
    <row r="90" spans="1:6">
      <c r="A90" s="60" t="s">
        <v>245</v>
      </c>
      <c r="B90" s="73">
        <v>9195</v>
      </c>
      <c r="C90" s="73"/>
      <c r="D90" s="345">
        <v>20.8</v>
      </c>
    </row>
    <row r="91" spans="1:6">
      <c r="A91" s="60" t="s">
        <v>247</v>
      </c>
      <c r="B91" s="73">
        <v>8661</v>
      </c>
      <c r="C91" s="73"/>
      <c r="D91" s="345">
        <v>15.9</v>
      </c>
    </row>
    <row r="92" spans="1:6">
      <c r="A92" s="94" t="s">
        <v>442</v>
      </c>
      <c r="B92" s="284">
        <v>21789</v>
      </c>
      <c r="C92" s="284"/>
      <c r="D92" s="346">
        <v>16.100000000000001</v>
      </c>
    </row>
    <row r="93" spans="1:6">
      <c r="A93" t="s">
        <v>742</v>
      </c>
      <c r="C93" s="176"/>
      <c r="D93" s="176"/>
      <c r="E93" s="178"/>
      <c r="F93" s="177"/>
    </row>
    <row r="94" spans="1:6" s="156" customFormat="1" ht="12.75">
      <c r="A94" s="156" t="s">
        <v>741</v>
      </c>
    </row>
    <row r="95" spans="1:6">
      <c r="A95" t="s">
        <v>644</v>
      </c>
      <c r="C95" s="176"/>
      <c r="D95" s="176"/>
      <c r="E95" s="178"/>
      <c r="F95" s="177"/>
    </row>
    <row r="96" spans="1:6">
      <c r="A96" t="s">
        <v>645</v>
      </c>
    </row>
    <row r="98" spans="1:22">
      <c r="A98" s="46" t="s">
        <v>194</v>
      </c>
    </row>
    <row r="99" spans="1:22">
      <c r="A99" s="47" t="s">
        <v>99</v>
      </c>
    </row>
    <row r="100" spans="1:22">
      <c r="A100" s="47"/>
      <c r="B100" s="589">
        <v>2015</v>
      </c>
      <c r="C100" s="589"/>
      <c r="D100" s="589"/>
      <c r="E100" s="589">
        <v>2016</v>
      </c>
      <c r="F100" s="589"/>
      <c r="G100" s="589"/>
      <c r="H100" s="589">
        <v>2017</v>
      </c>
      <c r="I100" s="589"/>
      <c r="J100" s="589"/>
      <c r="K100" s="589">
        <v>2018</v>
      </c>
      <c r="L100" s="589"/>
      <c r="M100" s="589"/>
      <c r="N100" s="589">
        <v>2019</v>
      </c>
      <c r="O100" s="589"/>
      <c r="P100" s="589"/>
      <c r="Q100" s="589">
        <v>2020</v>
      </c>
      <c r="R100" s="589"/>
      <c r="S100" s="589"/>
      <c r="T100" s="589">
        <v>2021</v>
      </c>
      <c r="U100" s="589"/>
      <c r="V100" s="589"/>
    </row>
    <row r="101" spans="1:22">
      <c r="A101" s="285"/>
      <c r="B101" s="168" t="s">
        <v>443</v>
      </c>
      <c r="C101" s="168" t="s">
        <v>444</v>
      </c>
      <c r="D101" s="168" t="s">
        <v>445</v>
      </c>
      <c r="E101" s="168" t="s">
        <v>443</v>
      </c>
      <c r="F101" s="168" t="s">
        <v>444</v>
      </c>
      <c r="G101" s="168" t="s">
        <v>445</v>
      </c>
      <c r="H101" s="148" t="s">
        <v>443</v>
      </c>
      <c r="I101" s="148" t="s">
        <v>444</v>
      </c>
      <c r="J101" s="148" t="s">
        <v>445</v>
      </c>
      <c r="K101" s="148" t="s">
        <v>443</v>
      </c>
      <c r="L101" s="148" t="s">
        <v>444</v>
      </c>
      <c r="M101" s="148" t="s">
        <v>445</v>
      </c>
      <c r="N101" s="148" t="s">
        <v>443</v>
      </c>
      <c r="O101" s="148" t="s">
        <v>444</v>
      </c>
      <c r="P101" s="148" t="s">
        <v>445</v>
      </c>
      <c r="Q101" s="148" t="s">
        <v>443</v>
      </c>
      <c r="R101" s="148" t="s">
        <v>444</v>
      </c>
      <c r="S101" s="148" t="s">
        <v>445</v>
      </c>
      <c r="T101" s="148" t="s">
        <v>443</v>
      </c>
      <c r="U101" s="148" t="s">
        <v>444</v>
      </c>
      <c r="V101" s="148" t="s">
        <v>445</v>
      </c>
    </row>
    <row r="102" spans="1:22">
      <c r="A102" s="285"/>
      <c r="B102" s="609" t="s">
        <v>211</v>
      </c>
      <c r="C102" s="609"/>
      <c r="D102" s="609"/>
      <c r="E102" s="609" t="s">
        <v>211</v>
      </c>
      <c r="F102" s="609"/>
      <c r="G102" s="609"/>
      <c r="H102" s="593" t="s">
        <v>211</v>
      </c>
      <c r="I102" s="593"/>
      <c r="J102" s="593"/>
      <c r="K102" s="593" t="s">
        <v>211</v>
      </c>
      <c r="L102" s="593"/>
      <c r="M102" s="593"/>
      <c r="N102" s="593" t="s">
        <v>211</v>
      </c>
      <c r="O102" s="593"/>
      <c r="P102" s="593"/>
      <c r="Q102" s="593" t="s">
        <v>211</v>
      </c>
      <c r="R102" s="593"/>
      <c r="S102" s="593"/>
      <c r="T102" s="593" t="s">
        <v>211</v>
      </c>
      <c r="U102" s="593"/>
      <c r="V102" s="593"/>
    </row>
    <row r="103" spans="1:22">
      <c r="A103" s="49" t="s">
        <v>237</v>
      </c>
      <c r="B103" s="49">
        <v>75.138121546961301</v>
      </c>
      <c r="C103" s="49">
        <v>25</v>
      </c>
      <c r="D103" s="49">
        <v>0</v>
      </c>
      <c r="E103" s="362">
        <v>79.825000000000003</v>
      </c>
      <c r="F103" s="362">
        <v>20.175000000000001</v>
      </c>
      <c r="G103" s="362">
        <v>0</v>
      </c>
      <c r="H103" s="395">
        <v>75.099999999999994</v>
      </c>
      <c r="I103" s="395">
        <v>24.9</v>
      </c>
      <c r="J103" s="395">
        <v>0</v>
      </c>
      <c r="K103" s="395">
        <v>67.8</v>
      </c>
      <c r="L103" s="395">
        <v>31.9</v>
      </c>
      <c r="M103" s="395">
        <v>0.3</v>
      </c>
      <c r="N103" s="395">
        <v>78.082191780821915</v>
      </c>
      <c r="O103" s="395">
        <v>21.917808219178081</v>
      </c>
      <c r="P103" s="395">
        <v>0</v>
      </c>
      <c r="Q103" s="395">
        <v>77.868852459016395</v>
      </c>
      <c r="R103" s="395">
        <v>21.857923497267759</v>
      </c>
      <c r="S103" s="395">
        <v>0.27322404371584702</v>
      </c>
      <c r="T103" s="395">
        <v>79.2</v>
      </c>
      <c r="U103" s="395">
        <v>19.899999999999999</v>
      </c>
      <c r="V103" s="395">
        <v>0.8</v>
      </c>
    </row>
    <row r="104" spans="1:22">
      <c r="A104" s="49" t="s">
        <v>407</v>
      </c>
      <c r="B104" s="49">
        <v>56</v>
      </c>
      <c r="C104" s="49">
        <v>39</v>
      </c>
      <c r="D104" s="49">
        <v>5</v>
      </c>
      <c r="E104" s="362">
        <v>67.403000000000006</v>
      </c>
      <c r="F104" s="362">
        <v>31.492000000000001</v>
      </c>
      <c r="G104" s="362">
        <v>1.105</v>
      </c>
      <c r="H104" s="362">
        <v>65.5</v>
      </c>
      <c r="I104" s="362">
        <v>34</v>
      </c>
      <c r="J104" s="362">
        <v>0.5</v>
      </c>
      <c r="K104" s="362">
        <v>58.4</v>
      </c>
      <c r="L104" s="362">
        <v>38.9</v>
      </c>
      <c r="M104" s="362">
        <v>2.7</v>
      </c>
      <c r="N104" s="362">
        <v>67.123287671232873</v>
      </c>
      <c r="O104" s="362">
        <v>31.506849315068493</v>
      </c>
      <c r="P104" s="362">
        <v>1.3698630136986301</v>
      </c>
      <c r="Q104" s="362">
        <v>71.038251366120221</v>
      </c>
      <c r="R104" s="362">
        <v>27.595628415300546</v>
      </c>
      <c r="S104" s="362">
        <v>1.3661202185792349</v>
      </c>
      <c r="T104" s="362">
        <v>65.5</v>
      </c>
      <c r="U104" s="362">
        <v>31.8</v>
      </c>
      <c r="V104" s="362">
        <v>2.7</v>
      </c>
    </row>
    <row r="105" spans="1:22">
      <c r="A105" s="49" t="s">
        <v>63</v>
      </c>
      <c r="B105" s="49">
        <v>60</v>
      </c>
      <c r="C105" s="49">
        <v>40</v>
      </c>
      <c r="D105" s="49">
        <v>0</v>
      </c>
      <c r="E105" s="362">
        <v>66.667000000000002</v>
      </c>
      <c r="F105" s="362">
        <v>32.768000000000001</v>
      </c>
      <c r="G105" s="362">
        <v>0.56499999999999995</v>
      </c>
      <c r="H105" s="362">
        <v>67.099999999999994</v>
      </c>
      <c r="I105" s="362">
        <v>32.9</v>
      </c>
      <c r="J105" s="362">
        <v>0</v>
      </c>
      <c r="K105" s="362">
        <v>51.8</v>
      </c>
      <c r="L105" s="362">
        <v>48.2</v>
      </c>
      <c r="M105" s="362">
        <v>0</v>
      </c>
      <c r="N105" s="362">
        <v>61.449275362318843</v>
      </c>
      <c r="O105" s="362">
        <v>38.260869565217391</v>
      </c>
      <c r="P105" s="362">
        <v>0.28985507246376813</v>
      </c>
      <c r="Q105" s="362">
        <v>47.398843930635834</v>
      </c>
      <c r="R105" s="362">
        <v>45.375722543352602</v>
      </c>
      <c r="S105" s="362">
        <v>7.2254335260115612</v>
      </c>
      <c r="T105" s="362">
        <v>65.599999999999994</v>
      </c>
      <c r="U105" s="362">
        <v>32.200000000000003</v>
      </c>
      <c r="V105" s="362">
        <v>2.2000000000000002</v>
      </c>
    </row>
    <row r="106" spans="1:22">
      <c r="A106" s="49" t="s">
        <v>64</v>
      </c>
      <c r="B106" s="49">
        <v>54</v>
      </c>
      <c r="C106" s="49">
        <v>44</v>
      </c>
      <c r="D106" s="49">
        <v>2</v>
      </c>
      <c r="E106" s="362">
        <v>61.749000000000002</v>
      </c>
      <c r="F106" s="362">
        <v>37.704999999999998</v>
      </c>
      <c r="G106" s="362">
        <v>0.54600000000000004</v>
      </c>
      <c r="H106" s="362">
        <v>58.9</v>
      </c>
      <c r="I106" s="362">
        <v>40.799999999999997</v>
      </c>
      <c r="J106" s="362">
        <v>0.3</v>
      </c>
      <c r="K106" s="362">
        <v>49.9</v>
      </c>
      <c r="L106" s="362">
        <v>49</v>
      </c>
      <c r="M106" s="362">
        <v>1.1000000000000001</v>
      </c>
      <c r="N106" s="362">
        <v>57.260273972602739</v>
      </c>
      <c r="O106" s="362">
        <v>40.821917808219176</v>
      </c>
      <c r="P106" s="362">
        <v>1.9178082191780823</v>
      </c>
      <c r="Q106" s="362">
        <v>53.825136612021865</v>
      </c>
      <c r="R106" s="362">
        <v>42.896174863387976</v>
      </c>
      <c r="S106" s="362">
        <v>3.278688524590164</v>
      </c>
      <c r="T106" s="362">
        <v>57</v>
      </c>
      <c r="U106" s="362">
        <v>40.299999999999997</v>
      </c>
      <c r="V106" s="362">
        <v>2.7</v>
      </c>
    </row>
    <row r="107" spans="1:22">
      <c r="A107" s="49" t="s">
        <v>238</v>
      </c>
      <c r="B107" s="49">
        <v>57</v>
      </c>
      <c r="C107" s="49">
        <v>43</v>
      </c>
      <c r="D107" s="49">
        <v>0</v>
      </c>
      <c r="E107" s="362">
        <v>61.003</v>
      </c>
      <c r="F107" s="362">
        <v>38.997</v>
      </c>
      <c r="G107" s="362">
        <v>0</v>
      </c>
      <c r="H107" s="362">
        <v>68.3</v>
      </c>
      <c r="I107" s="362">
        <v>31.7</v>
      </c>
      <c r="J107" s="362">
        <v>0</v>
      </c>
      <c r="K107" s="362">
        <v>59.3</v>
      </c>
      <c r="L107" s="362">
        <v>40.700000000000003</v>
      </c>
      <c r="M107" s="362">
        <v>0</v>
      </c>
      <c r="N107" s="362">
        <v>62.10826210826211</v>
      </c>
      <c r="O107" s="362">
        <v>37.606837606837608</v>
      </c>
      <c r="P107" s="362">
        <v>0.28490028490028491</v>
      </c>
      <c r="Q107" s="362">
        <v>65.653495440729486</v>
      </c>
      <c r="R107" s="362">
        <v>34.346504559270521</v>
      </c>
      <c r="S107" s="362">
        <v>0</v>
      </c>
      <c r="T107" s="362">
        <v>61.1</v>
      </c>
      <c r="U107" s="362">
        <v>37.799999999999997</v>
      </c>
      <c r="V107" s="362">
        <v>1.1000000000000001</v>
      </c>
    </row>
    <row r="108" spans="1:22">
      <c r="A108" s="49" t="s">
        <v>65</v>
      </c>
      <c r="B108" s="49">
        <v>24</v>
      </c>
      <c r="C108" s="49">
        <v>60</v>
      </c>
      <c r="D108" s="49">
        <v>16</v>
      </c>
      <c r="E108" s="362">
        <v>34.698999999999998</v>
      </c>
      <c r="F108" s="362">
        <v>58.197000000000003</v>
      </c>
      <c r="G108" s="362">
        <v>7.1040000000000001</v>
      </c>
      <c r="H108" s="362">
        <v>38.4</v>
      </c>
      <c r="I108" s="362">
        <v>52.6</v>
      </c>
      <c r="J108" s="362">
        <v>9</v>
      </c>
      <c r="K108" s="362">
        <v>27.1</v>
      </c>
      <c r="L108" s="362">
        <v>61.1</v>
      </c>
      <c r="M108" s="362">
        <v>11.8</v>
      </c>
      <c r="N108" s="362">
        <v>35.61643835616438</v>
      </c>
      <c r="O108" s="362">
        <v>52.876712328767127</v>
      </c>
      <c r="P108" s="362">
        <v>11.506849315068493</v>
      </c>
      <c r="Q108" s="362">
        <v>41.803278688524593</v>
      </c>
      <c r="R108" s="362">
        <v>52.459016393442624</v>
      </c>
      <c r="S108" s="362">
        <v>5.7377049180327866</v>
      </c>
      <c r="T108" s="362">
        <v>35.9</v>
      </c>
      <c r="U108" s="362">
        <v>57.3</v>
      </c>
      <c r="V108" s="362">
        <v>6.8</v>
      </c>
    </row>
    <row r="109" spans="1:22">
      <c r="A109" s="49" t="s">
        <v>242</v>
      </c>
      <c r="B109" s="49">
        <v>53</v>
      </c>
      <c r="C109" s="49">
        <v>46</v>
      </c>
      <c r="D109" s="49">
        <v>1</v>
      </c>
      <c r="E109" s="362">
        <v>55.555999999999997</v>
      </c>
      <c r="F109" s="362">
        <v>43.889000000000003</v>
      </c>
      <c r="G109" s="362">
        <v>0.55600000000000005</v>
      </c>
      <c r="H109" s="362">
        <v>62.8</v>
      </c>
      <c r="I109" s="362">
        <v>36.6</v>
      </c>
      <c r="J109" s="362">
        <v>0.6</v>
      </c>
      <c r="K109" s="362">
        <v>52.6</v>
      </c>
      <c r="L109" s="362">
        <v>47.4</v>
      </c>
      <c r="M109" s="362">
        <v>0</v>
      </c>
      <c r="N109" s="362">
        <v>58.217270194986071</v>
      </c>
      <c r="O109" s="362">
        <v>41.225626740947078</v>
      </c>
      <c r="P109" s="362">
        <v>0.55710306406685239</v>
      </c>
      <c r="Q109" s="362">
        <v>61.475409836065573</v>
      </c>
      <c r="R109" s="362">
        <v>38.251366120218577</v>
      </c>
      <c r="S109" s="362">
        <v>0.27322404371584702</v>
      </c>
      <c r="T109" s="362">
        <v>55.6</v>
      </c>
      <c r="U109" s="362">
        <v>43</v>
      </c>
      <c r="V109" s="362">
        <v>1.4</v>
      </c>
    </row>
    <row r="110" spans="1:22">
      <c r="A110" s="49" t="s">
        <v>240</v>
      </c>
      <c r="B110" s="49">
        <v>64</v>
      </c>
      <c r="C110" s="49">
        <v>35</v>
      </c>
      <c r="D110" s="49">
        <v>1</v>
      </c>
      <c r="E110" s="362">
        <v>71.076999999999998</v>
      </c>
      <c r="F110" s="362">
        <v>28.922999999999998</v>
      </c>
      <c r="G110" s="362">
        <v>0</v>
      </c>
      <c r="H110" s="362">
        <v>64.8</v>
      </c>
      <c r="I110" s="362">
        <v>34.9</v>
      </c>
      <c r="J110" s="362">
        <v>0.3</v>
      </c>
      <c r="K110" s="362">
        <v>58.9</v>
      </c>
      <c r="L110" s="362">
        <v>40.5</v>
      </c>
      <c r="M110" s="362">
        <v>0.6</v>
      </c>
      <c r="N110" s="362">
        <v>65.37396121883657</v>
      </c>
      <c r="O110" s="362">
        <v>34.072022160664822</v>
      </c>
      <c r="P110" s="362">
        <v>0.554016620498615</v>
      </c>
      <c r="Q110" s="362">
        <v>69.672131147540981</v>
      </c>
      <c r="R110" s="362">
        <v>30.05464480874317</v>
      </c>
      <c r="S110" s="362">
        <v>0.27322404371584702</v>
      </c>
      <c r="T110" s="362">
        <v>61.6</v>
      </c>
      <c r="U110" s="362">
        <v>35.9</v>
      </c>
      <c r="V110" s="362">
        <v>2.5</v>
      </c>
    </row>
    <row r="111" spans="1:22">
      <c r="A111" s="49" t="s">
        <v>244</v>
      </c>
      <c r="B111" s="49">
        <v>39</v>
      </c>
      <c r="C111" s="49">
        <v>55</v>
      </c>
      <c r="D111" s="49">
        <v>5</v>
      </c>
      <c r="E111" s="362">
        <v>53.552</v>
      </c>
      <c r="F111" s="362">
        <v>45.902000000000001</v>
      </c>
      <c r="G111" s="362">
        <v>0.54600000000000004</v>
      </c>
      <c r="H111" s="362">
        <v>54.2</v>
      </c>
      <c r="I111" s="362">
        <v>45.5</v>
      </c>
      <c r="J111" s="362">
        <v>0.3</v>
      </c>
      <c r="K111" s="362">
        <v>42.2</v>
      </c>
      <c r="L111" s="362">
        <v>57</v>
      </c>
      <c r="M111" s="362">
        <v>0.8</v>
      </c>
      <c r="N111" s="362">
        <v>56.712328767123289</v>
      </c>
      <c r="O111" s="362">
        <v>41.643835616438359</v>
      </c>
      <c r="P111" s="362">
        <v>1.6438356164383561</v>
      </c>
      <c r="Q111" s="362">
        <v>53.825136612021865</v>
      </c>
      <c r="R111" s="362">
        <v>43.989071038251367</v>
      </c>
      <c r="S111" s="362">
        <v>2.1857923497267762</v>
      </c>
      <c r="T111" s="362">
        <v>54</v>
      </c>
      <c r="U111" s="362">
        <v>42.7</v>
      </c>
      <c r="V111" s="362">
        <v>3.3</v>
      </c>
    </row>
    <row r="112" spans="1:22">
      <c r="A112" s="49" t="s">
        <v>248</v>
      </c>
      <c r="B112" s="49">
        <v>48</v>
      </c>
      <c r="C112" s="49">
        <v>48</v>
      </c>
      <c r="D112" s="49">
        <v>4</v>
      </c>
      <c r="E112" s="362">
        <v>54.19</v>
      </c>
      <c r="F112" s="362">
        <v>41.899000000000001</v>
      </c>
      <c r="G112" s="362">
        <v>3.911</v>
      </c>
      <c r="H112" s="362">
        <v>51</v>
      </c>
      <c r="I112" s="362">
        <v>44.4</v>
      </c>
      <c r="J112" s="362">
        <v>4.5999999999999996</v>
      </c>
      <c r="K112" s="362">
        <v>43</v>
      </c>
      <c r="L112" s="362">
        <v>51.5</v>
      </c>
      <c r="M112" s="362">
        <v>5.5</v>
      </c>
      <c r="N112" s="362">
        <v>57.303370786516851</v>
      </c>
      <c r="O112" s="362">
        <v>40.168539325842694</v>
      </c>
      <c r="P112" s="362">
        <v>2.5280898876404492</v>
      </c>
      <c r="Q112" s="362">
        <v>62.429378531073439</v>
      </c>
      <c r="R112" s="362">
        <v>33.333333333333329</v>
      </c>
      <c r="S112" s="362">
        <v>4.2372881355932197</v>
      </c>
      <c r="T112" s="362">
        <v>54.5</v>
      </c>
      <c r="U112" s="362">
        <v>42.7</v>
      </c>
      <c r="V112" s="362">
        <v>2.7</v>
      </c>
    </row>
    <row r="113" spans="1:22">
      <c r="A113" s="49" t="s">
        <v>245</v>
      </c>
      <c r="B113" s="49">
        <v>53</v>
      </c>
      <c r="C113" s="49">
        <v>44</v>
      </c>
      <c r="D113" s="49">
        <v>4</v>
      </c>
      <c r="E113" s="362">
        <v>65.429000000000002</v>
      </c>
      <c r="F113" s="362">
        <v>34.286000000000001</v>
      </c>
      <c r="G113" s="362">
        <v>0.28599999999999998</v>
      </c>
      <c r="H113" s="362">
        <v>43.7</v>
      </c>
      <c r="I113" s="362">
        <v>47.1</v>
      </c>
      <c r="J113" s="362">
        <v>9.1999999999999993</v>
      </c>
      <c r="K113" s="362">
        <v>40.4</v>
      </c>
      <c r="L113" s="362">
        <v>49.3</v>
      </c>
      <c r="M113" s="362">
        <v>10.3</v>
      </c>
      <c r="N113" s="362">
        <v>54.366197183098599</v>
      </c>
      <c r="O113" s="362">
        <v>40.563380281690144</v>
      </c>
      <c r="P113" s="362">
        <v>5.070422535211268</v>
      </c>
      <c r="Q113" s="362">
        <v>46.927374301675975</v>
      </c>
      <c r="R113" s="362">
        <v>43.016759776536311</v>
      </c>
      <c r="S113" s="362">
        <v>10.05586592178771</v>
      </c>
      <c r="T113" s="362">
        <v>47.5</v>
      </c>
      <c r="U113" s="362">
        <v>43.8</v>
      </c>
      <c r="V113" s="362">
        <v>8.8000000000000007</v>
      </c>
    </row>
    <row r="114" spans="1:22">
      <c r="A114" s="49" t="s">
        <v>247</v>
      </c>
      <c r="B114" s="49">
        <v>65</v>
      </c>
      <c r="C114" s="49">
        <v>35</v>
      </c>
      <c r="D114" s="49">
        <v>0</v>
      </c>
      <c r="E114" s="362">
        <v>72.022000000000006</v>
      </c>
      <c r="F114" s="362">
        <v>27.978000000000002</v>
      </c>
      <c r="G114" s="362">
        <v>0</v>
      </c>
      <c r="H114" s="362">
        <v>73.3</v>
      </c>
      <c r="I114" s="362">
        <v>26.7</v>
      </c>
      <c r="J114" s="362">
        <v>0</v>
      </c>
      <c r="K114" s="362">
        <v>59.2</v>
      </c>
      <c r="L114" s="362">
        <v>40.799999999999997</v>
      </c>
      <c r="M114" s="362">
        <v>0</v>
      </c>
      <c r="N114" s="362">
        <v>65.205479452054789</v>
      </c>
      <c r="O114" s="362">
        <v>34.246575342465754</v>
      </c>
      <c r="P114" s="362">
        <v>0.54794520547945202</v>
      </c>
      <c r="Q114" s="362">
        <v>70.765027322404379</v>
      </c>
      <c r="R114" s="362">
        <v>29.234972677595628</v>
      </c>
      <c r="S114" s="362">
        <v>0</v>
      </c>
      <c r="T114" s="362">
        <v>65.8</v>
      </c>
      <c r="U114" s="362">
        <v>31.8</v>
      </c>
      <c r="V114" s="362">
        <v>2.5</v>
      </c>
    </row>
    <row r="115" spans="1:22">
      <c r="A115" s="49" t="s">
        <v>246</v>
      </c>
      <c r="B115" s="49">
        <v>36</v>
      </c>
      <c r="C115" s="49">
        <v>59</v>
      </c>
      <c r="D115" s="49">
        <v>5</v>
      </c>
      <c r="E115" s="362">
        <v>45.902000000000001</v>
      </c>
      <c r="F115" s="362">
        <v>51.093000000000004</v>
      </c>
      <c r="G115" s="362">
        <v>3.0049999999999999</v>
      </c>
      <c r="H115" s="362">
        <v>44.1</v>
      </c>
      <c r="I115" s="362">
        <v>52.6</v>
      </c>
      <c r="J115" s="362">
        <v>3.3</v>
      </c>
      <c r="K115" s="362">
        <v>36.200000000000003</v>
      </c>
      <c r="L115" s="362">
        <v>61.9</v>
      </c>
      <c r="M115" s="362">
        <v>1.9</v>
      </c>
      <c r="N115" s="362">
        <v>44.93150684931507</v>
      </c>
      <c r="O115" s="362">
        <v>53.150684931506852</v>
      </c>
      <c r="P115" s="362">
        <v>1.9178082191780823</v>
      </c>
      <c r="Q115" s="362">
        <v>46.448087431693992</v>
      </c>
      <c r="R115" s="362">
        <v>50.546448087431692</v>
      </c>
      <c r="S115" s="362">
        <v>3.0054644808743167</v>
      </c>
      <c r="T115" s="362">
        <v>42.2</v>
      </c>
      <c r="U115" s="362">
        <v>52.6</v>
      </c>
      <c r="V115" s="362">
        <v>5.2</v>
      </c>
    </row>
    <row r="116" spans="1:22">
      <c r="A116" s="61" t="s">
        <v>243</v>
      </c>
      <c r="B116" s="61">
        <v>52</v>
      </c>
      <c r="C116" s="61">
        <v>47</v>
      </c>
      <c r="D116" s="61">
        <v>1</v>
      </c>
      <c r="E116" s="363">
        <v>64.207999999999998</v>
      </c>
      <c r="F116" s="363">
        <v>35.792000000000002</v>
      </c>
      <c r="G116" s="363">
        <v>0</v>
      </c>
      <c r="H116" s="363">
        <v>59.2</v>
      </c>
      <c r="I116" s="363">
        <v>40</v>
      </c>
      <c r="J116" s="363">
        <v>0.8</v>
      </c>
      <c r="K116" s="363">
        <v>48.5</v>
      </c>
      <c r="L116" s="363">
        <v>51.2</v>
      </c>
      <c r="M116" s="363">
        <v>0.3</v>
      </c>
      <c r="N116" s="363">
        <v>55.342465753424655</v>
      </c>
      <c r="O116" s="363">
        <v>43.561643835616437</v>
      </c>
      <c r="P116" s="363">
        <v>1.095890410958904</v>
      </c>
      <c r="Q116" s="363">
        <v>58.469945355191257</v>
      </c>
      <c r="R116" s="363">
        <v>39.89071038251366</v>
      </c>
      <c r="S116" s="363">
        <v>1.639344262295082</v>
      </c>
      <c r="T116" s="363">
        <v>59.2</v>
      </c>
      <c r="U116" s="363">
        <v>39.200000000000003</v>
      </c>
      <c r="V116" s="363">
        <v>1.6</v>
      </c>
    </row>
    <row r="117" spans="1:22" ht="32.25" customHeight="1">
      <c r="A117" s="610" t="s">
        <v>646</v>
      </c>
      <c r="B117" s="610"/>
      <c r="C117" s="610"/>
      <c r="D117" s="610"/>
      <c r="E117" s="610"/>
      <c r="F117" s="610"/>
      <c r="G117" s="610"/>
      <c r="H117" s="610"/>
      <c r="I117" s="610"/>
      <c r="J117" s="610"/>
    </row>
    <row r="118" spans="1:22">
      <c r="A118" t="s">
        <v>647</v>
      </c>
    </row>
    <row r="120" spans="1:22">
      <c r="A120" s="46" t="s">
        <v>195</v>
      </c>
    </row>
    <row r="121" spans="1:22">
      <c r="A121" s="47" t="s">
        <v>100</v>
      </c>
    </row>
    <row r="122" spans="1:22">
      <c r="B122">
        <v>2006</v>
      </c>
      <c r="C122">
        <v>2007</v>
      </c>
      <c r="D122">
        <v>2008</v>
      </c>
      <c r="E122">
        <v>2009</v>
      </c>
      <c r="F122">
        <v>2010</v>
      </c>
      <c r="G122">
        <v>2011</v>
      </c>
      <c r="H122">
        <v>2012</v>
      </c>
      <c r="I122">
        <v>2013</v>
      </c>
      <c r="J122">
        <v>2014</v>
      </c>
      <c r="K122">
        <v>2015</v>
      </c>
      <c r="L122">
        <v>2016</v>
      </c>
      <c r="M122">
        <v>2017</v>
      </c>
      <c r="N122">
        <v>2018</v>
      </c>
      <c r="O122">
        <v>2019</v>
      </c>
    </row>
    <row r="123" spans="1:22">
      <c r="B123" s="593" t="s">
        <v>211</v>
      </c>
      <c r="C123" s="593"/>
      <c r="D123" s="593"/>
      <c r="E123" s="593"/>
      <c r="F123" s="593"/>
      <c r="G123" s="593"/>
      <c r="H123" s="593"/>
      <c r="I123" s="593"/>
      <c r="J123" s="593"/>
      <c r="K123" s="593"/>
      <c r="L123" s="593"/>
      <c r="M123" s="593"/>
      <c r="N123" s="593"/>
      <c r="O123" s="593"/>
    </row>
    <row r="124" spans="1:22">
      <c r="A124" t="s">
        <v>308</v>
      </c>
      <c r="B124" s="49">
        <v>0.39271572614702299</v>
      </c>
      <c r="C124" s="49">
        <v>0.3662209720910925</v>
      </c>
      <c r="D124" s="49">
        <v>0.46730250646019617</v>
      </c>
      <c r="E124" s="49">
        <v>0.4284248518794439</v>
      </c>
      <c r="F124" s="49">
        <v>0.39529391912168227</v>
      </c>
      <c r="G124" s="49">
        <v>0.41592149125550554</v>
      </c>
      <c r="H124" s="49">
        <v>0.31146997117424008</v>
      </c>
      <c r="I124" s="49">
        <v>0.43677114166295949</v>
      </c>
      <c r="J124" s="49">
        <v>0.56917325221492865</v>
      </c>
      <c r="K124" s="49">
        <v>0.37449363491989052</v>
      </c>
      <c r="L124" s="49">
        <v>0.40983508754050224</v>
      </c>
      <c r="M124" s="49">
        <v>0.50393260715345112</v>
      </c>
      <c r="N124" s="49">
        <v>0.35181628058386738</v>
      </c>
      <c r="O124" s="49">
        <v>0.24456916630156691</v>
      </c>
    </row>
    <row r="125" spans="1:22">
      <c r="A125" t="s">
        <v>309</v>
      </c>
      <c r="B125" s="49">
        <v>3.3464788411589246</v>
      </c>
      <c r="C125" s="49">
        <v>3.3193496123280992</v>
      </c>
      <c r="D125" s="49">
        <v>5.4671802171385648</v>
      </c>
      <c r="E125" s="49">
        <v>6.4783744304374489</v>
      </c>
      <c r="F125" s="49">
        <v>3.4754386284903771</v>
      </c>
      <c r="G125" s="49">
        <v>2.5390430493884124</v>
      </c>
      <c r="H125" s="49">
        <v>2.7630535036446249</v>
      </c>
      <c r="I125" s="49">
        <v>3.2262750438719379</v>
      </c>
      <c r="J125" s="49">
        <v>2.5249983119903558</v>
      </c>
      <c r="K125" s="49">
        <v>2.0420134222169888</v>
      </c>
      <c r="L125" s="49">
        <v>1.8509504990174248</v>
      </c>
      <c r="M125" s="49">
        <v>1.7282091873766587</v>
      </c>
      <c r="N125" s="49">
        <v>1.6303067429932223</v>
      </c>
      <c r="O125" s="49">
        <v>2.7603148468782011</v>
      </c>
    </row>
    <row r="126" spans="1:22">
      <c r="A126" t="s">
        <v>310</v>
      </c>
      <c r="B126" s="49">
        <v>2.4637882326936889</v>
      </c>
      <c r="C126" s="49">
        <v>3.1662577894134722</v>
      </c>
      <c r="D126" s="49">
        <v>3.4421809870822861</v>
      </c>
      <c r="E126" s="49">
        <v>3.7181933476065585</v>
      </c>
      <c r="F126" s="49">
        <v>2.4234141755303669</v>
      </c>
      <c r="G126" s="49">
        <v>2.9939097578353984</v>
      </c>
      <c r="H126" s="49">
        <v>2.6382268073680337</v>
      </c>
      <c r="I126" s="49">
        <v>2.7321412237067166</v>
      </c>
      <c r="J126" s="49">
        <v>3.1955243127164543</v>
      </c>
      <c r="K126" s="49">
        <v>2.7171819966395749</v>
      </c>
      <c r="L126" s="49">
        <v>2.5779476619287078</v>
      </c>
      <c r="M126" s="49">
        <v>2.5447755210757257</v>
      </c>
      <c r="N126" s="49">
        <v>3.4133032969713768</v>
      </c>
      <c r="O126" s="49">
        <v>3.5886827085414317</v>
      </c>
    </row>
    <row r="127" spans="1:22">
      <c r="A127" s="56" t="s">
        <v>311</v>
      </c>
      <c r="B127" s="61">
        <v>0.17966998246230506</v>
      </c>
      <c r="C127" s="61">
        <v>0.22619301954444376</v>
      </c>
      <c r="D127" s="61">
        <v>0.3517803853047865</v>
      </c>
      <c r="E127" s="61">
        <v>0.58503795286451443</v>
      </c>
      <c r="F127" s="61">
        <v>0.29227475445459195</v>
      </c>
      <c r="G127" s="61">
        <v>0.31405614252130143</v>
      </c>
      <c r="H127" s="61">
        <v>0.36685741940549887</v>
      </c>
      <c r="I127" s="61">
        <v>0.40034357928204106</v>
      </c>
      <c r="J127" s="61">
        <v>0.52399526296474952</v>
      </c>
      <c r="K127" s="61">
        <v>0.30543937143739347</v>
      </c>
      <c r="L127" s="61">
        <v>0.33548928450490068</v>
      </c>
      <c r="M127" s="61">
        <v>0.36553622689245457</v>
      </c>
      <c r="N127" s="61">
        <v>0.27834528492341004</v>
      </c>
      <c r="O127" s="61">
        <v>0.30571118865311958</v>
      </c>
    </row>
    <row r="128" spans="1:22">
      <c r="A128" t="s">
        <v>648</v>
      </c>
    </row>
    <row r="129" spans="1:1">
      <c r="A129" t="s">
        <v>647</v>
      </c>
    </row>
  </sheetData>
  <sortState xmlns:xlrd2="http://schemas.microsoft.com/office/spreadsheetml/2017/richdata2" ref="A92:F106">
    <sortCondition ref="A92:A106"/>
  </sortState>
  <mergeCells count="19">
    <mergeCell ref="T100:V100"/>
    <mergeCell ref="T102:V102"/>
    <mergeCell ref="B123:O123"/>
    <mergeCell ref="K100:M100"/>
    <mergeCell ref="K102:M102"/>
    <mergeCell ref="B102:D102"/>
    <mergeCell ref="E102:G102"/>
    <mergeCell ref="E100:G100"/>
    <mergeCell ref="B100:D100"/>
    <mergeCell ref="H100:J100"/>
    <mergeCell ref="H102:J102"/>
    <mergeCell ref="A117:J117"/>
    <mergeCell ref="B4:L4"/>
    <mergeCell ref="Q100:S100"/>
    <mergeCell ref="Q102:S102"/>
    <mergeCell ref="B42:C42"/>
    <mergeCell ref="B15:C15"/>
    <mergeCell ref="N100:P100"/>
    <mergeCell ref="N102:P102"/>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5"/>
  <dimension ref="A1:N53"/>
  <sheetViews>
    <sheetView workbookViewId="0">
      <selection activeCell="L23" sqref="L23"/>
    </sheetView>
  </sheetViews>
  <sheetFormatPr baseColWidth="10" defaultRowHeight="15"/>
  <cols>
    <col min="1" max="1" width="28.7109375" customWidth="1"/>
    <col min="2" max="3" width="14.5703125" bestFit="1" customWidth="1"/>
  </cols>
  <sheetData>
    <row r="1" spans="1:5">
      <c r="A1" s="46" t="s">
        <v>184</v>
      </c>
    </row>
    <row r="2" spans="1:5">
      <c r="A2" s="47" t="s">
        <v>101</v>
      </c>
    </row>
    <row r="3" spans="1:5">
      <c r="A3" s="325" t="s">
        <v>481</v>
      </c>
    </row>
    <row r="4" spans="1:5">
      <c r="B4" s="56">
        <v>2006</v>
      </c>
      <c r="C4" s="56">
        <v>2020</v>
      </c>
    </row>
    <row r="5" spans="1:5">
      <c r="A5" s="56"/>
      <c r="B5" s="589" t="s">
        <v>211</v>
      </c>
      <c r="C5" s="589"/>
    </row>
    <row r="6" spans="1:5">
      <c r="A6" s="318" t="s">
        <v>237</v>
      </c>
      <c r="B6" s="263">
        <v>13.636363636363635</v>
      </c>
      <c r="C6" s="263">
        <v>18.584070796460178</v>
      </c>
      <c r="E6" s="560"/>
    </row>
    <row r="7" spans="1:5">
      <c r="A7" s="318" t="s">
        <v>332</v>
      </c>
      <c r="B7" s="263">
        <v>20</v>
      </c>
      <c r="C7" s="263">
        <v>35.294117647058826</v>
      </c>
      <c r="E7" s="560"/>
    </row>
    <row r="8" spans="1:5">
      <c r="A8" s="318" t="s">
        <v>63</v>
      </c>
      <c r="B8" s="263">
        <v>60.344827586206897</v>
      </c>
      <c r="C8" s="263">
        <v>67.796610169491515</v>
      </c>
      <c r="E8" s="560"/>
    </row>
    <row r="9" spans="1:5">
      <c r="A9" s="320" t="s">
        <v>64</v>
      </c>
      <c r="B9" s="263">
        <v>16.666666666666664</v>
      </c>
      <c r="C9" s="263">
        <v>25</v>
      </c>
      <c r="E9" s="560"/>
    </row>
    <row r="10" spans="1:5">
      <c r="A10" s="320" t="s">
        <v>238</v>
      </c>
      <c r="B10" s="263">
        <v>60</v>
      </c>
      <c r="C10" s="263">
        <v>59.82905982905983</v>
      </c>
      <c r="E10" s="560"/>
    </row>
    <row r="11" spans="1:5">
      <c r="A11" s="320" t="s">
        <v>65</v>
      </c>
      <c r="B11" s="263">
        <v>100</v>
      </c>
      <c r="C11" s="263">
        <v>100</v>
      </c>
      <c r="E11" s="560"/>
    </row>
    <row r="12" spans="1:5">
      <c r="A12" s="113" t="s">
        <v>242</v>
      </c>
      <c r="B12" s="263">
        <v>37.254901960784316</v>
      </c>
      <c r="C12" s="263">
        <v>22.058823529411764</v>
      </c>
      <c r="E12" s="560"/>
    </row>
    <row r="13" spans="1:5">
      <c r="A13" s="113" t="s">
        <v>240</v>
      </c>
      <c r="B13" s="263">
        <v>29.032258064516132</v>
      </c>
      <c r="C13" s="263">
        <v>41.095890410958901</v>
      </c>
      <c r="E13" s="560"/>
    </row>
    <row r="14" spans="1:5">
      <c r="A14" s="113" t="s">
        <v>239</v>
      </c>
      <c r="B14" s="263">
        <v>23.684210526315788</v>
      </c>
      <c r="C14" s="263">
        <v>24.444444444444443</v>
      </c>
      <c r="E14" s="560"/>
    </row>
    <row r="15" spans="1:5">
      <c r="A15" s="113" t="s">
        <v>241</v>
      </c>
      <c r="B15" s="263">
        <v>92.857142857142861</v>
      </c>
      <c r="C15" s="263">
        <v>85.714285714285708</v>
      </c>
      <c r="E15" s="560"/>
    </row>
    <row r="16" spans="1:5">
      <c r="A16" s="57" t="s">
        <v>236</v>
      </c>
      <c r="B16" s="263">
        <v>2.4390243902439024</v>
      </c>
      <c r="C16" s="263">
        <v>4.2553191489361701</v>
      </c>
      <c r="E16" s="560"/>
    </row>
    <row r="17" spans="1:14">
      <c r="A17" s="57" t="s">
        <v>244</v>
      </c>
      <c r="B17" s="263">
        <v>58.59375</v>
      </c>
      <c r="C17" s="263">
        <v>55.882352941176471</v>
      </c>
      <c r="E17" s="560"/>
    </row>
    <row r="18" spans="1:14">
      <c r="A18" s="57" t="s">
        <v>248</v>
      </c>
      <c r="B18" s="263">
        <v>100</v>
      </c>
      <c r="C18" s="263">
        <v>100</v>
      </c>
      <c r="E18" s="560"/>
    </row>
    <row r="19" spans="1:14">
      <c r="A19" s="57" t="s">
        <v>245</v>
      </c>
      <c r="B19" s="263">
        <v>66.037735849056602</v>
      </c>
      <c r="C19" s="263">
        <v>55.932203389830505</v>
      </c>
      <c r="E19" s="560"/>
    </row>
    <row r="20" spans="1:14">
      <c r="A20" s="57" t="s">
        <v>247</v>
      </c>
      <c r="B20" s="263">
        <v>63.768115942028977</v>
      </c>
      <c r="C20" s="263">
        <v>53.94736842105263</v>
      </c>
      <c r="E20" s="560"/>
    </row>
    <row r="21" spans="1:14">
      <c r="A21" s="113" t="s">
        <v>246</v>
      </c>
      <c r="B21" s="263">
        <v>86.764705882352942</v>
      </c>
      <c r="C21" s="263">
        <v>84.459459459459467</v>
      </c>
      <c r="E21" s="560"/>
    </row>
    <row r="22" spans="1:14">
      <c r="A22" s="58" t="s">
        <v>243</v>
      </c>
      <c r="B22" s="319">
        <v>40.259740259740262</v>
      </c>
      <c r="C22" s="319">
        <v>55.555555555555557</v>
      </c>
      <c r="E22" s="560"/>
    </row>
    <row r="23" spans="1:14" ht="75.75" customHeight="1">
      <c r="A23" s="625" t="s">
        <v>752</v>
      </c>
      <c r="B23" s="625"/>
      <c r="C23" s="625"/>
      <c r="D23" s="625"/>
      <c r="E23" s="625"/>
      <c r="F23" s="625"/>
      <c r="G23" s="625"/>
      <c r="H23" s="625"/>
      <c r="I23" s="625"/>
    </row>
    <row r="24" spans="1:14">
      <c r="A24" t="s">
        <v>736</v>
      </c>
      <c r="B24" s="263"/>
      <c r="C24" s="263"/>
    </row>
    <row r="25" spans="1:14">
      <c r="A25" t="s">
        <v>737</v>
      </c>
      <c r="B25" s="263"/>
      <c r="C25" s="263"/>
    </row>
    <row r="26" spans="1:14">
      <c r="A26" t="s">
        <v>498</v>
      </c>
      <c r="B26" s="263"/>
      <c r="C26" s="263"/>
    </row>
    <row r="27" spans="1:14">
      <c r="A27" t="s">
        <v>483</v>
      </c>
    </row>
    <row r="29" spans="1:14" ht="17.25">
      <c r="A29" s="54" t="s">
        <v>482</v>
      </c>
    </row>
    <row r="30" spans="1:14">
      <c r="A30" s="323"/>
      <c r="B30" s="56">
        <v>2006</v>
      </c>
      <c r="C30" s="56">
        <v>2007</v>
      </c>
      <c r="D30" s="56">
        <v>2008</v>
      </c>
      <c r="E30" s="56">
        <v>2009</v>
      </c>
      <c r="F30" s="56">
        <v>2010</v>
      </c>
      <c r="G30" s="56">
        <v>2011</v>
      </c>
      <c r="H30" s="56">
        <v>2012</v>
      </c>
      <c r="I30" s="56">
        <v>2013</v>
      </c>
      <c r="J30" s="56">
        <v>2014</v>
      </c>
      <c r="K30" s="56">
        <v>2015</v>
      </c>
      <c r="L30" s="56">
        <v>2016</v>
      </c>
      <c r="M30" s="56">
        <v>2018</v>
      </c>
      <c r="N30" s="56">
        <v>2020</v>
      </c>
    </row>
    <row r="31" spans="1:14">
      <c r="A31" s="322"/>
      <c r="B31" s="593" t="s">
        <v>211</v>
      </c>
      <c r="C31" s="593"/>
      <c r="D31" s="593"/>
      <c r="E31" s="593"/>
      <c r="F31" s="593"/>
      <c r="G31" s="593"/>
      <c r="H31" s="593"/>
      <c r="I31" s="593"/>
      <c r="J31" s="593"/>
      <c r="K31" s="593"/>
      <c r="L31" s="593"/>
      <c r="M31" s="593"/>
      <c r="N31" s="593"/>
    </row>
    <row r="32" spans="1:14">
      <c r="A32" s="321" t="s">
        <v>237</v>
      </c>
      <c r="B32" s="396">
        <v>26.392838179174543</v>
      </c>
      <c r="C32" s="396">
        <v>22.418336004604843</v>
      </c>
      <c r="D32" s="396">
        <v>21.5454102775597</v>
      </c>
      <c r="E32" s="396">
        <v>21.765914779484579</v>
      </c>
      <c r="F32" s="396">
        <v>18.62283341208067</v>
      </c>
      <c r="G32" s="396">
        <v>15.863673420691576</v>
      </c>
      <c r="H32" s="396">
        <v>18.943639869075909</v>
      </c>
      <c r="I32" s="396">
        <v>18.780612142899983</v>
      </c>
      <c r="J32" s="396">
        <v>18.644876475935533</v>
      </c>
      <c r="K32" s="396" t="s">
        <v>115</v>
      </c>
      <c r="L32" s="396">
        <v>17.647445591426127</v>
      </c>
      <c r="M32" s="396">
        <v>17.554561681067703</v>
      </c>
      <c r="N32" s="498">
        <v>16.616324881301143</v>
      </c>
    </row>
    <row r="33" spans="1:14">
      <c r="A33" s="323" t="s">
        <v>62</v>
      </c>
      <c r="B33" s="396">
        <v>5.1821561067073283</v>
      </c>
      <c r="C33" s="396">
        <v>4.1303649869386918</v>
      </c>
      <c r="D33" s="396">
        <v>4.2779445202364714</v>
      </c>
      <c r="E33" s="396">
        <v>3.4437798043851719</v>
      </c>
      <c r="F33" s="396">
        <v>2.3252782585396585</v>
      </c>
      <c r="G33" s="396">
        <v>2.0033617810225297</v>
      </c>
      <c r="H33" s="396">
        <v>1.9864879943274052</v>
      </c>
      <c r="I33" s="396">
        <v>2.413081898646241</v>
      </c>
      <c r="J33" s="396">
        <v>2.1294227859047345</v>
      </c>
      <c r="K33" s="396" t="s">
        <v>115</v>
      </c>
      <c r="L33" s="396">
        <v>2.3406613641040823</v>
      </c>
      <c r="M33" s="396">
        <v>2.6501626596842023</v>
      </c>
      <c r="N33" s="498">
        <v>1.9418450756257915</v>
      </c>
    </row>
    <row r="34" spans="1:14">
      <c r="A34" s="323" t="s">
        <v>63</v>
      </c>
      <c r="B34" s="396">
        <v>0.70635176587941473</v>
      </c>
      <c r="C34" s="396">
        <v>0.68740874530080065</v>
      </c>
      <c r="D34" s="396">
        <v>0.5635026384837083</v>
      </c>
      <c r="E34" s="396">
        <v>0.29685197821636727</v>
      </c>
      <c r="F34" s="396">
        <v>0.29155269325196359</v>
      </c>
      <c r="G34" s="396">
        <v>0.45439975599665056</v>
      </c>
      <c r="H34" s="396">
        <v>0.53644306691163068</v>
      </c>
      <c r="I34" s="396">
        <v>0.44085609883417431</v>
      </c>
      <c r="J34" s="396">
        <v>0.68250510080575433</v>
      </c>
      <c r="K34" s="396" t="s">
        <v>115</v>
      </c>
      <c r="L34" s="396">
        <v>0.62539223742481687</v>
      </c>
      <c r="M34" s="396">
        <v>0.47624953156888705</v>
      </c>
      <c r="N34" s="498">
        <v>0.46389873753272143</v>
      </c>
    </row>
    <row r="35" spans="1:14">
      <c r="A35" s="323" t="s">
        <v>64</v>
      </c>
      <c r="B35" s="396">
        <v>5.9029777951872937</v>
      </c>
      <c r="C35" s="396">
        <v>3.1836422702082938</v>
      </c>
      <c r="D35" s="396">
        <v>2.9537167221060088</v>
      </c>
      <c r="E35" s="396">
        <v>2.6560127543273611</v>
      </c>
      <c r="F35" s="396">
        <v>2.5681218979701299</v>
      </c>
      <c r="G35" s="396">
        <v>2.9319505793483134</v>
      </c>
      <c r="H35" s="396">
        <v>24.749449598253769</v>
      </c>
      <c r="I35" s="396">
        <v>24.531652045683675</v>
      </c>
      <c r="J35" s="396">
        <v>6.9210429452461248</v>
      </c>
      <c r="K35" s="396" t="s">
        <v>115</v>
      </c>
      <c r="L35" s="396">
        <v>7.089088294334422</v>
      </c>
      <c r="M35" s="396">
        <v>7.3828168491371322</v>
      </c>
      <c r="N35" s="498">
        <v>8.0225902130966329</v>
      </c>
    </row>
    <row r="36" spans="1:14">
      <c r="A36" s="323" t="s">
        <v>238</v>
      </c>
      <c r="B36" s="396">
        <v>0.34818091590924272</v>
      </c>
      <c r="C36" s="396">
        <v>0.52542403843519081</v>
      </c>
      <c r="D36" s="396">
        <v>0.74612332886489618</v>
      </c>
      <c r="E36" s="396">
        <v>1.2913332106484494</v>
      </c>
      <c r="F36" s="396">
        <v>1.5154675317183139</v>
      </c>
      <c r="G36" s="396">
        <v>1.4993047180318577</v>
      </c>
      <c r="H36" s="396">
        <v>1.7889708885447768</v>
      </c>
      <c r="I36" s="396">
        <v>1.4380271535661857</v>
      </c>
      <c r="J36" s="396">
        <v>1.5437860287039942</v>
      </c>
      <c r="K36" s="396" t="s">
        <v>115</v>
      </c>
      <c r="L36" s="396">
        <v>2.1808345717554229</v>
      </c>
      <c r="M36" s="396">
        <v>2.6780283805153458</v>
      </c>
      <c r="N36" s="498">
        <v>2.775092292316792</v>
      </c>
    </row>
    <row r="37" spans="1:14">
      <c r="A37" s="323" t="s">
        <v>65</v>
      </c>
      <c r="B37" s="396" t="s">
        <v>479</v>
      </c>
      <c r="C37" s="396" t="s">
        <v>479</v>
      </c>
      <c r="D37" s="396" t="s">
        <v>479</v>
      </c>
      <c r="E37" s="396" t="s">
        <v>479</v>
      </c>
      <c r="F37" s="396" t="s">
        <v>479</v>
      </c>
      <c r="G37" s="396" t="s">
        <v>479</v>
      </c>
      <c r="H37" s="396" t="s">
        <v>479</v>
      </c>
      <c r="I37" s="396" t="s">
        <v>479</v>
      </c>
      <c r="J37" s="396" t="s">
        <v>479</v>
      </c>
      <c r="K37" s="396" t="s">
        <v>115</v>
      </c>
      <c r="L37" s="396" t="s">
        <v>479</v>
      </c>
      <c r="M37" s="396" t="s">
        <v>479</v>
      </c>
      <c r="N37" s="498" t="s">
        <v>479</v>
      </c>
    </row>
    <row r="38" spans="1:14">
      <c r="A38" s="323" t="s">
        <v>242</v>
      </c>
      <c r="B38" s="396">
        <v>3.1425934739456975</v>
      </c>
      <c r="C38" s="396">
        <v>3.3688354780754914</v>
      </c>
      <c r="D38" s="396">
        <v>4.2262893298107205</v>
      </c>
      <c r="E38" s="396">
        <v>5.5241939955859678</v>
      </c>
      <c r="F38" s="396">
        <v>5.4315099445197612</v>
      </c>
      <c r="G38" s="396">
        <v>5.0669658997479914</v>
      </c>
      <c r="H38" s="396">
        <v>5.7293923436199936</v>
      </c>
      <c r="I38" s="396">
        <v>5.4742508731990682</v>
      </c>
      <c r="J38" s="396">
        <v>4.7912682273649203</v>
      </c>
      <c r="K38" s="396" t="s">
        <v>115</v>
      </c>
      <c r="L38" s="396">
        <v>5.5877586636748937</v>
      </c>
      <c r="M38" s="396">
        <v>5.778324456886498</v>
      </c>
      <c r="N38" s="498">
        <v>6.2288147218820384</v>
      </c>
    </row>
    <row r="39" spans="1:14">
      <c r="A39" s="323" t="s">
        <v>240</v>
      </c>
      <c r="B39" s="396">
        <v>7.6314426761487208</v>
      </c>
      <c r="C39" s="396">
        <v>4.7878390955154941</v>
      </c>
      <c r="D39" s="396">
        <v>4.4395063087359139</v>
      </c>
      <c r="E39" s="396">
        <v>6.7918985882239893</v>
      </c>
      <c r="F39" s="396">
        <v>3.6516199739708197</v>
      </c>
      <c r="G39" s="396">
        <v>2.7513804621991955</v>
      </c>
      <c r="H39" s="396">
        <v>2.3236559577615812</v>
      </c>
      <c r="I39" s="396">
        <v>3.0423656525447824</v>
      </c>
      <c r="J39" s="396">
        <v>3.9771957858245539</v>
      </c>
      <c r="K39" s="396" t="s">
        <v>115</v>
      </c>
      <c r="L39" s="396">
        <v>4.5348979342378684</v>
      </c>
      <c r="M39" s="396">
        <v>4.3145041064700624</v>
      </c>
      <c r="N39" s="498">
        <v>6.6823952516798943</v>
      </c>
    </row>
    <row r="40" spans="1:14">
      <c r="A40" s="323" t="s">
        <v>239</v>
      </c>
      <c r="B40" s="396">
        <v>22.144077891138846</v>
      </c>
      <c r="C40" s="396">
        <v>19.370926431085106</v>
      </c>
      <c r="D40" s="396">
        <v>17.003594596577273</v>
      </c>
      <c r="E40" s="396">
        <v>17.465063577993199</v>
      </c>
      <c r="F40" s="396">
        <v>14.6058813658864</v>
      </c>
      <c r="G40" s="396">
        <v>14.761307844980676</v>
      </c>
      <c r="H40" s="396">
        <v>14.416069825228123</v>
      </c>
      <c r="I40" s="396">
        <v>10.583895843347056</v>
      </c>
      <c r="J40" s="396">
        <v>13.436540322241386</v>
      </c>
      <c r="K40" s="396" t="s">
        <v>115</v>
      </c>
      <c r="L40" s="396">
        <v>18.194669256501562</v>
      </c>
      <c r="M40" s="396">
        <v>18.591277244891241</v>
      </c>
      <c r="N40" s="498">
        <v>18.258008237359626</v>
      </c>
    </row>
    <row r="41" spans="1:14">
      <c r="A41" s="323" t="s">
        <v>241</v>
      </c>
      <c r="B41" s="396" t="s">
        <v>479</v>
      </c>
      <c r="C41" s="396" t="s">
        <v>479</v>
      </c>
      <c r="D41" s="396" t="s">
        <v>479</v>
      </c>
      <c r="E41" s="396" t="s">
        <v>479</v>
      </c>
      <c r="F41" s="396" t="s">
        <v>479</v>
      </c>
      <c r="G41" s="396" t="s">
        <v>479</v>
      </c>
      <c r="H41" s="396" t="s">
        <v>479</v>
      </c>
      <c r="I41" s="396" t="s">
        <v>479</v>
      </c>
      <c r="J41" s="396" t="s">
        <v>479</v>
      </c>
      <c r="K41" s="396" t="s">
        <v>115</v>
      </c>
      <c r="L41" s="396" t="s">
        <v>479</v>
      </c>
      <c r="M41" s="396" t="s">
        <v>479</v>
      </c>
      <c r="N41" s="498" t="s">
        <v>479</v>
      </c>
    </row>
    <row r="42" spans="1:14">
      <c r="A42" s="323" t="s">
        <v>236</v>
      </c>
      <c r="B42" s="396">
        <v>51.283856931145742</v>
      </c>
      <c r="C42" s="396">
        <v>51.882196634189548</v>
      </c>
      <c r="D42" s="396">
        <v>50.740219473221934</v>
      </c>
      <c r="E42" s="396">
        <v>50.590938936309918</v>
      </c>
      <c r="F42" s="396">
        <v>49.230020730211109</v>
      </c>
      <c r="G42" s="396">
        <v>47.412762084184457</v>
      </c>
      <c r="H42" s="396">
        <v>44.701176570711262</v>
      </c>
      <c r="I42" s="396">
        <v>36.354943378387091</v>
      </c>
      <c r="J42" s="396">
        <v>46.9367385242967</v>
      </c>
      <c r="K42" s="396" t="s">
        <v>115</v>
      </c>
      <c r="L42" s="396">
        <v>47.971997133564855</v>
      </c>
      <c r="M42" s="396">
        <v>47.894678737028038</v>
      </c>
      <c r="N42" s="498">
        <v>46.656595284828974</v>
      </c>
    </row>
    <row r="43" spans="1:14">
      <c r="A43" s="323" t="s">
        <v>244</v>
      </c>
      <c r="B43" s="396">
        <v>2.4079880129440059</v>
      </c>
      <c r="C43" s="396">
        <v>3.2112726709656791</v>
      </c>
      <c r="D43" s="396">
        <v>2.7611249872882091</v>
      </c>
      <c r="E43" s="396">
        <v>2.8171507389550139</v>
      </c>
      <c r="F43" s="396">
        <v>3.499720119740076</v>
      </c>
      <c r="G43" s="396">
        <v>3.5120063126346803</v>
      </c>
      <c r="H43" s="396">
        <v>4.055769230769231</v>
      </c>
      <c r="I43" s="396">
        <v>4.2243629538901102</v>
      </c>
      <c r="J43" s="396">
        <v>3.6689107584870913</v>
      </c>
      <c r="K43" s="396" t="s">
        <v>115</v>
      </c>
      <c r="L43" s="396">
        <v>3.4294664458235293</v>
      </c>
      <c r="M43" s="396">
        <v>3.4750971686303562</v>
      </c>
      <c r="N43" s="498">
        <v>3.3591623810777969</v>
      </c>
    </row>
    <row r="44" spans="1:14">
      <c r="A44" s="323" t="s">
        <v>248</v>
      </c>
      <c r="B44" s="396" t="s">
        <v>479</v>
      </c>
      <c r="C44" s="396" t="s">
        <v>479</v>
      </c>
      <c r="D44" s="396" t="s">
        <v>479</v>
      </c>
      <c r="E44" s="396" t="s">
        <v>479</v>
      </c>
      <c r="F44" s="396" t="s">
        <v>479</v>
      </c>
      <c r="G44" s="396" t="s">
        <v>479</v>
      </c>
      <c r="H44" s="396" t="s">
        <v>479</v>
      </c>
      <c r="I44" s="396" t="s">
        <v>479</v>
      </c>
      <c r="J44" s="396" t="s">
        <v>479</v>
      </c>
      <c r="K44" s="396" t="s">
        <v>115</v>
      </c>
      <c r="L44" s="396" t="s">
        <v>479</v>
      </c>
      <c r="M44" s="396" t="s">
        <v>479</v>
      </c>
      <c r="N44" s="498" t="s">
        <v>479</v>
      </c>
    </row>
    <row r="45" spans="1:14">
      <c r="A45" s="323" t="s">
        <v>245</v>
      </c>
      <c r="B45" s="396">
        <v>0.63710417252522822</v>
      </c>
      <c r="C45" s="396">
        <v>0.13985510020696751</v>
      </c>
      <c r="D45" s="396">
        <v>1.7154926220354618</v>
      </c>
      <c r="E45" s="396">
        <v>2.9788239476462262</v>
      </c>
      <c r="F45" s="396">
        <v>5.3045353979945356</v>
      </c>
      <c r="G45" s="396">
        <v>5.1475105304760049</v>
      </c>
      <c r="H45" s="396">
        <v>4.9090299147246048</v>
      </c>
      <c r="I45" s="396">
        <v>5.9430925500027696</v>
      </c>
      <c r="J45" s="396">
        <v>4.5827817267154121</v>
      </c>
      <c r="K45" s="396" t="s">
        <v>115</v>
      </c>
      <c r="L45" s="396">
        <v>4.1117432126173625</v>
      </c>
      <c r="M45" s="396">
        <v>2.781057996671533</v>
      </c>
      <c r="N45" s="498">
        <v>0.96942054050343507</v>
      </c>
    </row>
    <row r="46" spans="1:14">
      <c r="A46" s="323" t="s">
        <v>247</v>
      </c>
      <c r="B46" s="396">
        <v>0.39239348421820097</v>
      </c>
      <c r="C46" s="396">
        <v>1.1078773547367584</v>
      </c>
      <c r="D46" s="396">
        <v>2.0294525843198987</v>
      </c>
      <c r="E46" s="396">
        <v>2.179322619215466</v>
      </c>
      <c r="F46" s="396">
        <v>3.3793679746255378</v>
      </c>
      <c r="G46" s="396">
        <v>3.7917224854133886</v>
      </c>
      <c r="H46" s="396">
        <v>3.46049103548701</v>
      </c>
      <c r="I46" s="396">
        <v>3.5125214241602074</v>
      </c>
      <c r="J46" s="396">
        <v>2.4001651016406975</v>
      </c>
      <c r="K46" s="396" t="s">
        <v>115</v>
      </c>
      <c r="L46" s="396">
        <v>2.0583476590150673</v>
      </c>
      <c r="M46" s="396">
        <v>2.3061480346446626</v>
      </c>
      <c r="N46" s="498">
        <v>2.2933377348488939</v>
      </c>
    </row>
    <row r="47" spans="1:14">
      <c r="A47" s="323" t="s">
        <v>246</v>
      </c>
      <c r="B47" s="396">
        <v>0.89469422323796721</v>
      </c>
      <c r="C47" s="396">
        <v>0.78288579693380389</v>
      </c>
      <c r="D47" s="396">
        <v>1.1066077654304034</v>
      </c>
      <c r="E47" s="396">
        <v>0.89148792446884351</v>
      </c>
      <c r="F47" s="396">
        <v>0.93821427499139687</v>
      </c>
      <c r="G47" s="396">
        <v>1.0014576061785461</v>
      </c>
      <c r="H47" s="396">
        <v>0.73663352595226439</v>
      </c>
      <c r="I47" s="396">
        <v>0.61837825869708973</v>
      </c>
      <c r="J47" s="396">
        <v>0.19833340513943509</v>
      </c>
      <c r="K47" s="396" t="s">
        <v>115</v>
      </c>
      <c r="L47" s="396">
        <v>0.48248645841333937</v>
      </c>
      <c r="M47" s="396">
        <v>0.15709947321264489</v>
      </c>
      <c r="N47" s="498">
        <v>0.15625043577207656</v>
      </c>
    </row>
    <row r="48" spans="1:14">
      <c r="A48" s="323" t="s">
        <v>243</v>
      </c>
      <c r="B48" s="396">
        <v>2.726874449602386</v>
      </c>
      <c r="C48" s="396">
        <v>3.3922214897824654</v>
      </c>
      <c r="D48" s="396">
        <v>3.0751881990795771</v>
      </c>
      <c r="E48" s="396">
        <v>3.2472436187887026</v>
      </c>
      <c r="F48" s="396">
        <v>3.8877397517863859</v>
      </c>
      <c r="G48" s="396">
        <v>3.0480423280423281</v>
      </c>
      <c r="H48" s="396">
        <v>2.3399905777837602</v>
      </c>
      <c r="I48" s="396">
        <v>2.4458043858109066</v>
      </c>
      <c r="J48" s="396">
        <v>2.334987819985201</v>
      </c>
      <c r="K48" s="396" t="s">
        <v>115</v>
      </c>
      <c r="L48" s="396">
        <v>2.3606419960060157</v>
      </c>
      <c r="M48" s="396">
        <v>1.7321492064518214</v>
      </c>
      <c r="N48" s="498">
        <v>2.6179113136844281</v>
      </c>
    </row>
    <row r="49" spans="1:14">
      <c r="A49" s="324" t="s">
        <v>394</v>
      </c>
      <c r="B49" s="397">
        <v>2.792132208067394</v>
      </c>
      <c r="C49" s="397">
        <v>2.5418664611433042</v>
      </c>
      <c r="D49" s="397">
        <v>2.6664800418149852</v>
      </c>
      <c r="E49" s="397">
        <v>2.7895904119161816</v>
      </c>
      <c r="F49" s="397">
        <v>2.8396756801438454</v>
      </c>
      <c r="G49" s="397">
        <v>2.7302000247887013</v>
      </c>
      <c r="H49" s="397">
        <v>3.4537777944094219</v>
      </c>
      <c r="I49" s="397">
        <v>3.3286653633912047</v>
      </c>
      <c r="J49" s="397">
        <v>2.628157781194119</v>
      </c>
      <c r="K49" s="398" t="s">
        <v>115</v>
      </c>
      <c r="L49" s="397">
        <v>2.7180716515745931</v>
      </c>
      <c r="M49" s="397">
        <v>2.5885218807618968</v>
      </c>
      <c r="N49" s="499">
        <v>2.4999778053873567</v>
      </c>
    </row>
    <row r="50" spans="1:14">
      <c r="A50" t="s">
        <v>480</v>
      </c>
      <c r="K50" s="317"/>
    </row>
    <row r="51" spans="1:14" ht="121.5" customHeight="1">
      <c r="A51" s="611" t="s">
        <v>751</v>
      </c>
      <c r="B51" s="611"/>
      <c r="C51" s="611"/>
      <c r="D51" s="611"/>
      <c r="E51" s="611"/>
      <c r="F51" s="611"/>
      <c r="G51" s="611"/>
      <c r="H51" s="611"/>
      <c r="I51" s="611"/>
      <c r="J51" s="611"/>
      <c r="K51" s="611"/>
      <c r="L51" s="611"/>
    </row>
    <row r="52" spans="1:14" ht="31.5" customHeight="1">
      <c r="A52" s="612" t="s">
        <v>738</v>
      </c>
      <c r="B52" s="612"/>
      <c r="C52" s="612"/>
      <c r="D52" s="612"/>
      <c r="E52" s="612"/>
      <c r="F52" s="612"/>
      <c r="G52" s="612"/>
      <c r="H52" s="612"/>
      <c r="I52" s="612"/>
      <c r="J52" s="612"/>
      <c r="K52" s="612"/>
      <c r="L52" s="612"/>
    </row>
    <row r="53" spans="1:14">
      <c r="A53" s="55" t="s">
        <v>483</v>
      </c>
    </row>
  </sheetData>
  <mergeCells count="5">
    <mergeCell ref="B5:C5"/>
    <mergeCell ref="A51:L51"/>
    <mergeCell ref="A52:L52"/>
    <mergeCell ref="B31:N31"/>
    <mergeCell ref="A23:I2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6"/>
  <dimension ref="A1:C50"/>
  <sheetViews>
    <sheetView workbookViewId="0"/>
  </sheetViews>
  <sheetFormatPr baseColWidth="10" defaultRowHeight="15"/>
  <cols>
    <col min="1" max="1" width="38.5703125" customWidth="1"/>
  </cols>
  <sheetData>
    <row r="1" spans="1:3">
      <c r="A1" s="46" t="s">
        <v>185</v>
      </c>
    </row>
    <row r="2" spans="1:3">
      <c r="A2" s="47" t="s">
        <v>102</v>
      </c>
    </row>
    <row r="3" spans="1:3">
      <c r="A3" s="54" t="s">
        <v>484</v>
      </c>
    </row>
    <row r="4" spans="1:3">
      <c r="B4">
        <v>2008</v>
      </c>
      <c r="C4">
        <v>2013</v>
      </c>
    </row>
    <row r="5" spans="1:3">
      <c r="B5" s="593" t="s">
        <v>211</v>
      </c>
      <c r="C5" s="593"/>
    </row>
    <row r="6" spans="1:3">
      <c r="A6" s="326" t="s">
        <v>496</v>
      </c>
      <c r="B6" s="70">
        <v>28.9</v>
      </c>
      <c r="C6" s="70">
        <v>25</v>
      </c>
    </row>
    <row r="7" spans="1:3">
      <c r="A7" s="326" t="s">
        <v>485</v>
      </c>
      <c r="B7" s="70">
        <v>20.6</v>
      </c>
      <c r="C7" s="70">
        <v>22.7</v>
      </c>
    </row>
    <row r="8" spans="1:3">
      <c r="A8" s="326" t="s">
        <v>486</v>
      </c>
      <c r="B8" s="70">
        <v>16.100000000000001</v>
      </c>
      <c r="C8" s="70">
        <v>14.3</v>
      </c>
    </row>
    <row r="9" spans="1:3">
      <c r="A9" s="326" t="s">
        <v>487</v>
      </c>
      <c r="B9" s="70">
        <v>11.1</v>
      </c>
      <c r="C9" s="70">
        <v>10.3</v>
      </c>
    </row>
    <row r="10" spans="1:3">
      <c r="A10" s="326" t="s">
        <v>488</v>
      </c>
      <c r="B10" s="70">
        <v>10.5</v>
      </c>
      <c r="C10" s="70">
        <v>7.3</v>
      </c>
    </row>
    <row r="11" spans="1:3">
      <c r="A11" s="326" t="s">
        <v>489</v>
      </c>
      <c r="B11" s="70" t="s">
        <v>490</v>
      </c>
      <c r="C11" s="70">
        <v>6.5</v>
      </c>
    </row>
    <row r="12" spans="1:3">
      <c r="A12" s="326" t="s">
        <v>491</v>
      </c>
      <c r="B12" s="70">
        <v>6.3</v>
      </c>
      <c r="C12" s="70">
        <v>5.9</v>
      </c>
    </row>
    <row r="13" spans="1:3">
      <c r="A13" s="326" t="s">
        <v>492</v>
      </c>
      <c r="B13" s="70">
        <v>5.3</v>
      </c>
      <c r="C13" s="70">
        <v>2.8</v>
      </c>
    </row>
    <row r="14" spans="1:3">
      <c r="A14" s="326" t="s">
        <v>493</v>
      </c>
      <c r="B14" s="70" t="s">
        <v>490</v>
      </c>
      <c r="C14" s="70">
        <v>2</v>
      </c>
    </row>
    <row r="15" spans="1:3">
      <c r="A15" s="326" t="s">
        <v>494</v>
      </c>
      <c r="B15" s="70">
        <v>3.1</v>
      </c>
      <c r="C15" s="70">
        <v>1.9</v>
      </c>
    </row>
    <row r="16" spans="1:3">
      <c r="A16" s="328" t="s">
        <v>495</v>
      </c>
      <c r="B16" s="329" t="s">
        <v>490</v>
      </c>
      <c r="C16" s="329">
        <v>1.6</v>
      </c>
    </row>
    <row r="17" spans="1:3">
      <c r="A17" s="330" t="s">
        <v>270</v>
      </c>
      <c r="B17" s="330">
        <v>57.5</v>
      </c>
      <c r="C17" s="331">
        <v>57</v>
      </c>
    </row>
    <row r="18" spans="1:3">
      <c r="A18" s="52" t="s">
        <v>497</v>
      </c>
      <c r="B18" s="52"/>
      <c r="C18" s="327"/>
    </row>
    <row r="19" spans="1:3">
      <c r="A19" s="52" t="s">
        <v>498</v>
      </c>
      <c r="B19" s="52"/>
      <c r="C19" s="327"/>
    </row>
    <row r="21" spans="1:3">
      <c r="A21" s="54" t="s">
        <v>484</v>
      </c>
    </row>
    <row r="22" spans="1:3">
      <c r="B22">
        <v>2008</v>
      </c>
      <c r="C22">
        <v>2013</v>
      </c>
    </row>
    <row r="23" spans="1:3">
      <c r="A23" s="54"/>
      <c r="B23" s="593" t="s">
        <v>211</v>
      </c>
      <c r="C23" s="593"/>
    </row>
    <row r="24" spans="1:3">
      <c r="A24" s="326" t="s">
        <v>222</v>
      </c>
      <c r="B24" s="70">
        <v>57.3</v>
      </c>
      <c r="C24" s="70">
        <v>59.8</v>
      </c>
    </row>
    <row r="25" spans="1:3">
      <c r="A25" s="326" t="s">
        <v>223</v>
      </c>
      <c r="B25" s="70">
        <v>60.3</v>
      </c>
      <c r="C25" s="70">
        <v>54.6</v>
      </c>
    </row>
    <row r="26" spans="1:3">
      <c r="A26" s="326" t="s">
        <v>224</v>
      </c>
      <c r="B26" s="70">
        <v>59.6</v>
      </c>
      <c r="C26" s="70">
        <v>63</v>
      </c>
    </row>
    <row r="27" spans="1:3">
      <c r="A27" s="326" t="s">
        <v>225</v>
      </c>
      <c r="B27" s="70">
        <v>61.5</v>
      </c>
      <c r="C27" s="70">
        <v>58.8</v>
      </c>
    </row>
    <row r="28" spans="1:3">
      <c r="A28" s="326" t="s">
        <v>226</v>
      </c>
      <c r="B28" s="70">
        <v>56.5</v>
      </c>
      <c r="C28" s="70">
        <v>55.8</v>
      </c>
    </row>
    <row r="29" spans="1:3">
      <c r="A29" s="326" t="s">
        <v>227</v>
      </c>
      <c r="B29" s="70">
        <v>54.7</v>
      </c>
      <c r="C29" s="70">
        <v>51</v>
      </c>
    </row>
    <row r="30" spans="1:3">
      <c r="A30" s="328" t="s">
        <v>228</v>
      </c>
      <c r="B30" s="329">
        <v>41.1</v>
      </c>
      <c r="C30" s="329">
        <v>50.9</v>
      </c>
    </row>
    <row r="31" spans="1:3">
      <c r="A31" t="s">
        <v>497</v>
      </c>
    </row>
    <row r="32" spans="1:3">
      <c r="A32" t="s">
        <v>498</v>
      </c>
    </row>
    <row r="34" spans="1:3">
      <c r="A34" s="54" t="s">
        <v>499</v>
      </c>
    </row>
    <row r="35" spans="1:3">
      <c r="B35">
        <v>2008</v>
      </c>
      <c r="C35">
        <v>2013</v>
      </c>
    </row>
    <row r="36" spans="1:3">
      <c r="B36" s="613" t="s">
        <v>211</v>
      </c>
      <c r="C36" s="613"/>
    </row>
    <row r="37" spans="1:3">
      <c r="A37" s="326" t="s">
        <v>495</v>
      </c>
      <c r="B37" s="70" t="s">
        <v>490</v>
      </c>
      <c r="C37" s="70">
        <v>68.7</v>
      </c>
    </row>
    <row r="38" spans="1:3">
      <c r="A38" s="326" t="s">
        <v>487</v>
      </c>
      <c r="B38" s="70">
        <v>80.2</v>
      </c>
      <c r="C38" s="70">
        <v>63.5</v>
      </c>
    </row>
    <row r="39" spans="1:3">
      <c r="A39" s="326" t="s">
        <v>494</v>
      </c>
      <c r="B39" s="70">
        <v>75.900000000000006</v>
      </c>
      <c r="C39" s="70">
        <v>61.5</v>
      </c>
    </row>
    <row r="40" spans="1:3">
      <c r="A40" s="326" t="s">
        <v>493</v>
      </c>
      <c r="B40" s="70" t="s">
        <v>490</v>
      </c>
      <c r="C40" s="70">
        <v>61.4</v>
      </c>
    </row>
    <row r="41" spans="1:3">
      <c r="A41" s="326" t="s">
        <v>491</v>
      </c>
      <c r="B41" s="70">
        <v>79</v>
      </c>
      <c r="C41" s="70">
        <v>60.7</v>
      </c>
    </row>
    <row r="42" spans="1:3">
      <c r="A42" s="326" t="s">
        <v>488</v>
      </c>
      <c r="B42" s="70">
        <v>70.7</v>
      </c>
      <c r="C42" s="70">
        <v>53.7</v>
      </c>
    </row>
    <row r="43" spans="1:3">
      <c r="A43" s="326" t="s">
        <v>492</v>
      </c>
      <c r="B43" s="70">
        <v>71.8</v>
      </c>
      <c r="C43" s="70">
        <v>48.4</v>
      </c>
    </row>
    <row r="44" spans="1:3">
      <c r="A44" s="326" t="s">
        <v>486</v>
      </c>
      <c r="B44" s="70">
        <v>72.2</v>
      </c>
      <c r="C44" s="70">
        <v>46.3</v>
      </c>
    </row>
    <row r="45" spans="1:3">
      <c r="A45" s="326" t="s">
        <v>489</v>
      </c>
      <c r="B45" s="70" t="s">
        <v>490</v>
      </c>
      <c r="C45" s="70">
        <v>40.6</v>
      </c>
    </row>
    <row r="46" spans="1:3">
      <c r="A46" s="326" t="s">
        <v>485</v>
      </c>
      <c r="B46" s="70">
        <v>64.099999999999994</v>
      </c>
      <c r="C46" s="70">
        <v>40</v>
      </c>
    </row>
    <row r="47" spans="1:3">
      <c r="A47" s="328" t="s">
        <v>496</v>
      </c>
      <c r="B47" s="329">
        <v>55.1</v>
      </c>
      <c r="C47" s="329">
        <v>33.4</v>
      </c>
    </row>
    <row r="48" spans="1:3">
      <c r="A48" s="328" t="s">
        <v>270</v>
      </c>
      <c r="B48" s="329">
        <v>61</v>
      </c>
      <c r="C48" s="329">
        <v>39</v>
      </c>
    </row>
    <row r="49" spans="1:1">
      <c r="A49" t="s">
        <v>497</v>
      </c>
    </row>
    <row r="50" spans="1:1">
      <c r="A50" t="s">
        <v>498</v>
      </c>
    </row>
  </sheetData>
  <mergeCells count="3">
    <mergeCell ref="B5:C5"/>
    <mergeCell ref="B23:C23"/>
    <mergeCell ref="B36:C3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7"/>
  <dimension ref="A1:G27"/>
  <sheetViews>
    <sheetView workbookViewId="0"/>
  </sheetViews>
  <sheetFormatPr baseColWidth="10" defaultRowHeight="15"/>
  <cols>
    <col min="1" max="1" width="33.7109375" customWidth="1"/>
    <col min="2" max="3" width="16" customWidth="1"/>
    <col min="4" max="4" width="14.7109375" customWidth="1"/>
  </cols>
  <sheetData>
    <row r="1" spans="1:7">
      <c r="A1" s="46" t="s">
        <v>186</v>
      </c>
    </row>
    <row r="2" spans="1:7">
      <c r="A2" s="47" t="s">
        <v>103</v>
      </c>
    </row>
    <row r="3" spans="1:7" ht="17.25">
      <c r="A3" s="54" t="s">
        <v>506</v>
      </c>
    </row>
    <row r="4" spans="1:7" s="155" customFormat="1">
      <c r="A4" s="219"/>
      <c r="B4" s="333" t="s">
        <v>207</v>
      </c>
      <c r="C4" s="333" t="s">
        <v>259</v>
      </c>
      <c r="D4" s="333" t="s">
        <v>451</v>
      </c>
      <c r="E4" s="333" t="s">
        <v>514</v>
      </c>
      <c r="F4" s="333" t="s">
        <v>515</v>
      </c>
      <c r="G4" s="220"/>
    </row>
    <row r="5" spans="1:7" s="155" customFormat="1">
      <c r="A5" s="219"/>
      <c r="B5" s="614" t="s">
        <v>151</v>
      </c>
      <c r="C5" s="614"/>
      <c r="D5" s="614"/>
      <c r="E5" s="614"/>
      <c r="F5" s="614"/>
      <c r="G5" s="220"/>
    </row>
    <row r="6" spans="1:7" s="156" customFormat="1">
      <c r="A6" s="220" t="s">
        <v>502</v>
      </c>
      <c r="B6" s="332">
        <v>1000000</v>
      </c>
      <c r="C6" s="332">
        <v>5294319</v>
      </c>
      <c r="D6" s="434">
        <v>10550000</v>
      </c>
      <c r="E6" s="434">
        <v>9504559.5099999998</v>
      </c>
      <c r="F6" s="434">
        <v>12860000</v>
      </c>
      <c r="G6" s="218"/>
    </row>
    <row r="7" spans="1:7" s="156" customFormat="1">
      <c r="A7" s="335" t="s">
        <v>504</v>
      </c>
      <c r="B7" s="115">
        <v>42042400</v>
      </c>
      <c r="C7" s="334">
        <v>210839891</v>
      </c>
      <c r="D7" s="435">
        <v>24312000</v>
      </c>
      <c r="E7" s="435">
        <v>19833034.550000001</v>
      </c>
      <c r="F7" s="435">
        <v>118174166</v>
      </c>
      <c r="G7" s="218"/>
    </row>
    <row r="8" spans="1:7">
      <c r="A8" s="162" t="s">
        <v>503</v>
      </c>
      <c r="B8" s="162">
        <v>42.04</v>
      </c>
      <c r="C8" s="162">
        <v>39.82</v>
      </c>
      <c r="D8" s="56">
        <v>2.2999999999999998</v>
      </c>
      <c r="E8" s="56">
        <v>2.1</v>
      </c>
      <c r="F8" s="56">
        <v>9.1999999999999993</v>
      </c>
    </row>
    <row r="9" spans="1:7">
      <c r="A9" t="s">
        <v>505</v>
      </c>
    </row>
    <row r="10" spans="1:7">
      <c r="A10" t="s">
        <v>641</v>
      </c>
    </row>
    <row r="11" spans="1:7">
      <c r="A11" t="s">
        <v>483</v>
      </c>
    </row>
    <row r="13" spans="1:7">
      <c r="A13" s="54" t="s">
        <v>507</v>
      </c>
    </row>
    <row r="14" spans="1:7">
      <c r="A14" s="54" t="s">
        <v>508</v>
      </c>
    </row>
    <row r="15" spans="1:7" s="155" customFormat="1">
      <c r="A15" s="219"/>
      <c r="B15" s="333" t="s">
        <v>207</v>
      </c>
      <c r="C15" s="333" t="s">
        <v>259</v>
      </c>
      <c r="D15" s="333" t="s">
        <v>451</v>
      </c>
      <c r="E15" s="333" t="s">
        <v>514</v>
      </c>
      <c r="F15" s="333" t="s">
        <v>515</v>
      </c>
      <c r="G15" s="220"/>
    </row>
    <row r="16" spans="1:7" s="155" customFormat="1">
      <c r="A16" s="219"/>
      <c r="B16" s="614" t="s">
        <v>229</v>
      </c>
      <c r="C16" s="614"/>
      <c r="D16" s="614"/>
      <c r="E16" s="614"/>
      <c r="F16" s="614"/>
      <c r="G16" s="220"/>
    </row>
    <row r="17" spans="1:7" s="156" customFormat="1">
      <c r="A17" s="220" t="s">
        <v>509</v>
      </c>
      <c r="B17" s="336">
        <v>1</v>
      </c>
      <c r="C17" s="336">
        <v>5.3</v>
      </c>
      <c r="D17" s="156">
        <v>10.6</v>
      </c>
      <c r="E17" s="156">
        <v>9.5</v>
      </c>
      <c r="F17" s="156">
        <v>12.9</v>
      </c>
      <c r="G17" s="218"/>
    </row>
    <row r="18" spans="1:7" s="156" customFormat="1" ht="16.149999999999999" customHeight="1">
      <c r="A18" s="337" t="s">
        <v>510</v>
      </c>
      <c r="B18" s="338"/>
      <c r="C18" s="339">
        <v>6.3</v>
      </c>
      <c r="D18" s="436">
        <v>16.899999999999999</v>
      </c>
      <c r="E18" s="436">
        <v>26.4</v>
      </c>
      <c r="F18" s="436">
        <v>39.299999999999997</v>
      </c>
      <c r="G18" s="218"/>
    </row>
    <row r="19" spans="1:7" ht="11.45" customHeight="1"/>
    <row r="20" spans="1:7" ht="17.25">
      <c r="A20" s="54" t="s">
        <v>511</v>
      </c>
    </row>
    <row r="21" spans="1:7" s="155" customFormat="1">
      <c r="A21" s="219"/>
      <c r="B21" s="333" t="s">
        <v>207</v>
      </c>
      <c r="C21" s="333" t="s">
        <v>259</v>
      </c>
      <c r="D21" s="333" t="s">
        <v>451</v>
      </c>
      <c r="E21" s="333" t="s">
        <v>514</v>
      </c>
      <c r="F21" s="333" t="s">
        <v>515</v>
      </c>
      <c r="G21" s="220"/>
    </row>
    <row r="22" spans="1:7" s="155" customFormat="1">
      <c r="A22" s="219"/>
      <c r="B22" s="614" t="s">
        <v>229</v>
      </c>
      <c r="C22" s="614"/>
      <c r="D22" s="614"/>
      <c r="E22" s="614"/>
      <c r="F22" s="614"/>
      <c r="G22" s="220"/>
    </row>
    <row r="23" spans="1:7" s="156" customFormat="1">
      <c r="A23" s="220" t="s">
        <v>509</v>
      </c>
      <c r="B23" s="221">
        <v>42</v>
      </c>
      <c r="C23" s="221">
        <v>210.83989099999999</v>
      </c>
      <c r="D23" s="156">
        <v>24.3</v>
      </c>
      <c r="E23" s="156">
        <v>19.8</v>
      </c>
      <c r="F23" s="156">
        <v>118.2</v>
      </c>
      <c r="G23" s="218"/>
    </row>
    <row r="24" spans="1:7" s="156" customFormat="1" ht="16.899999999999999" customHeight="1">
      <c r="A24" s="337" t="s">
        <v>510</v>
      </c>
      <c r="B24" s="226"/>
      <c r="C24" s="226">
        <v>252.88229100000001</v>
      </c>
      <c r="D24" s="436">
        <v>277.2</v>
      </c>
      <c r="E24" s="436">
        <v>297</v>
      </c>
      <c r="F24" s="436">
        <v>451.2</v>
      </c>
      <c r="G24" s="218"/>
    </row>
    <row r="25" spans="1:7">
      <c r="A25" t="s">
        <v>505</v>
      </c>
    </row>
    <row r="26" spans="1:7">
      <c r="A26" t="s">
        <v>641</v>
      </c>
    </row>
    <row r="27" spans="1:7">
      <c r="A27" t="s">
        <v>483</v>
      </c>
    </row>
  </sheetData>
  <mergeCells count="3">
    <mergeCell ref="B5:F5"/>
    <mergeCell ref="B22:F22"/>
    <mergeCell ref="B16:F16"/>
  </mergeCells>
  <pageMargins left="0.7" right="0.7" top="0.75" bottom="0.75" header="0.3" footer="0.3"/>
  <pageSetup paperSize="122" orientation="portrait" verticalDpi="59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18"/>
  <dimension ref="A1:Q29"/>
  <sheetViews>
    <sheetView workbookViewId="0">
      <selection activeCell="L29" sqref="L29"/>
    </sheetView>
  </sheetViews>
  <sheetFormatPr baseColWidth="10" defaultRowHeight="15"/>
  <cols>
    <col min="1" max="1" width="14.7109375" customWidth="1"/>
    <col min="16" max="16" width="11.140625" bestFit="1" customWidth="1"/>
  </cols>
  <sheetData>
    <row r="1" spans="1:17">
      <c r="A1" s="46" t="s">
        <v>187</v>
      </c>
    </row>
    <row r="2" spans="1:17">
      <c r="A2" s="47" t="s">
        <v>104</v>
      </c>
    </row>
    <row r="3" spans="1:17">
      <c r="A3" t="s">
        <v>632</v>
      </c>
      <c r="B3" s="75">
        <v>2006</v>
      </c>
      <c r="C3" s="75">
        <v>2007</v>
      </c>
      <c r="D3" s="75">
        <v>2008</v>
      </c>
      <c r="E3" s="75">
        <v>2009</v>
      </c>
      <c r="F3" s="75">
        <v>2010</v>
      </c>
      <c r="G3" s="75">
        <v>2011</v>
      </c>
      <c r="H3" s="75">
        <v>2012</v>
      </c>
      <c r="I3" s="75">
        <v>2013</v>
      </c>
      <c r="J3" s="75">
        <v>2014</v>
      </c>
      <c r="K3" s="65">
        <v>2015</v>
      </c>
      <c r="L3" s="65">
        <v>2016</v>
      </c>
      <c r="M3" s="125">
        <v>2017</v>
      </c>
      <c r="N3" s="125">
        <v>2018</v>
      </c>
      <c r="O3" s="125">
        <v>2019</v>
      </c>
      <c r="P3" s="125">
        <v>2020</v>
      </c>
      <c r="Q3" s="125">
        <v>2021</v>
      </c>
    </row>
    <row r="4" spans="1:17">
      <c r="B4" s="613" t="s">
        <v>318</v>
      </c>
      <c r="C4" s="613"/>
      <c r="D4" s="613"/>
      <c r="E4" s="613"/>
      <c r="F4" s="613"/>
      <c r="G4" s="613"/>
      <c r="H4" s="613"/>
      <c r="I4" s="613"/>
      <c r="J4" s="613"/>
      <c r="K4" s="613"/>
      <c r="L4" s="613"/>
      <c r="M4" s="613"/>
      <c r="N4" s="613"/>
      <c r="O4" s="613"/>
    </row>
    <row r="5" spans="1:17">
      <c r="A5" s="117" t="s">
        <v>312</v>
      </c>
      <c r="B5" s="60">
        <v>5013000</v>
      </c>
      <c r="C5" s="60">
        <v>4946000</v>
      </c>
      <c r="D5" s="60">
        <v>5465000</v>
      </c>
      <c r="E5" s="60">
        <v>5521300</v>
      </c>
      <c r="F5" s="60">
        <v>4824915</v>
      </c>
      <c r="G5" s="115">
        <v>4776236</v>
      </c>
      <c r="H5" s="118">
        <v>4854722</v>
      </c>
      <c r="I5" s="115">
        <v>4896762</v>
      </c>
      <c r="J5" s="116">
        <v>4632304</v>
      </c>
      <c r="K5" s="415">
        <v>4302272</v>
      </c>
      <c r="L5" s="116">
        <v>3944030</v>
      </c>
      <c r="M5" s="116">
        <v>3833780</v>
      </c>
      <c r="N5" s="116">
        <v>3604437</v>
      </c>
      <c r="O5" s="116">
        <v>4249552</v>
      </c>
      <c r="P5" s="116">
        <v>2488708</v>
      </c>
      <c r="Q5" s="116">
        <v>3078928</v>
      </c>
    </row>
    <row r="6" spans="1:17">
      <c r="A6" s="117" t="s">
        <v>313</v>
      </c>
      <c r="B6" s="60">
        <v>16515432</v>
      </c>
      <c r="C6" s="60">
        <v>17086560</v>
      </c>
      <c r="D6" s="60">
        <v>18214455</v>
      </c>
      <c r="E6" s="60">
        <v>18379477</v>
      </c>
      <c r="F6" s="60">
        <v>18406544</v>
      </c>
      <c r="G6" s="115">
        <v>19165931</v>
      </c>
      <c r="H6" s="118">
        <v>19151640</v>
      </c>
      <c r="I6" s="115">
        <v>18860758</v>
      </c>
      <c r="J6" s="116">
        <v>18738226</v>
      </c>
      <c r="K6" s="415">
        <v>19004170</v>
      </c>
      <c r="L6" s="116">
        <v>19390966</v>
      </c>
      <c r="M6" s="116">
        <v>19616143</v>
      </c>
      <c r="N6" s="116">
        <v>20926032</v>
      </c>
      <c r="O6" s="116">
        <v>22242396</v>
      </c>
      <c r="P6" s="116">
        <v>7891239</v>
      </c>
      <c r="Q6" s="116">
        <v>6406822</v>
      </c>
    </row>
    <row r="7" spans="1:17">
      <c r="A7" t="s">
        <v>65</v>
      </c>
      <c r="B7" s="60">
        <v>445823855</v>
      </c>
      <c r="C7" s="60">
        <v>450281240</v>
      </c>
      <c r="D7" s="60">
        <v>469321306</v>
      </c>
      <c r="E7" s="60">
        <v>468986583</v>
      </c>
      <c r="F7" s="60">
        <v>476512209</v>
      </c>
      <c r="G7" s="115">
        <v>497243284</v>
      </c>
      <c r="H7" s="118">
        <v>507970747</v>
      </c>
      <c r="I7" s="115">
        <v>515168572</v>
      </c>
      <c r="J7" s="88">
        <v>516483367</v>
      </c>
      <c r="K7" s="415">
        <v>511978317</v>
      </c>
      <c r="L7" s="116">
        <v>517135135</v>
      </c>
      <c r="M7" s="116">
        <v>531285422</v>
      </c>
      <c r="N7" s="116">
        <v>553841790</v>
      </c>
      <c r="O7" s="116">
        <v>569047203</v>
      </c>
      <c r="P7" s="116">
        <v>226835479</v>
      </c>
      <c r="Q7" s="116">
        <v>201202906</v>
      </c>
    </row>
    <row r="8" spans="1:17">
      <c r="A8" t="s">
        <v>314</v>
      </c>
      <c r="B8" s="60">
        <v>43516838</v>
      </c>
      <c r="C8" s="60">
        <v>44847734</v>
      </c>
      <c r="D8" s="60">
        <v>49335934</v>
      </c>
      <c r="E8" s="60">
        <v>48046188</v>
      </c>
      <c r="F8" s="60">
        <v>48257825</v>
      </c>
      <c r="G8" s="115">
        <v>48878737</v>
      </c>
      <c r="H8" s="118">
        <v>50530162</v>
      </c>
      <c r="I8" s="115">
        <v>50786819</v>
      </c>
      <c r="J8" s="116">
        <v>50560762</v>
      </c>
      <c r="K8" s="415">
        <v>49170849</v>
      </c>
      <c r="L8" s="116">
        <v>49021085</v>
      </c>
      <c r="M8" s="116">
        <v>49646236</v>
      </c>
      <c r="N8" s="116">
        <v>50545972</v>
      </c>
      <c r="O8" s="116">
        <v>53357757</v>
      </c>
      <c r="P8" s="116">
        <v>28120244</v>
      </c>
      <c r="Q8" s="116">
        <v>27620591</v>
      </c>
    </row>
    <row r="9" spans="1:17">
      <c r="A9" t="s">
        <v>315</v>
      </c>
      <c r="B9" s="60">
        <v>6925075</v>
      </c>
      <c r="C9" s="60">
        <v>7075000</v>
      </c>
      <c r="D9" s="60">
        <v>7597000</v>
      </c>
      <c r="E9" s="60">
        <v>7639000</v>
      </c>
      <c r="F9" s="60">
        <v>7683733</v>
      </c>
      <c r="G9" s="115">
        <v>7834900</v>
      </c>
      <c r="H9" s="119">
        <v>7923300</v>
      </c>
      <c r="I9" s="115">
        <v>8002200</v>
      </c>
      <c r="J9" s="116">
        <v>7810000</v>
      </c>
      <c r="K9" s="415">
        <v>7645200</v>
      </c>
      <c r="L9" s="116">
        <v>7617400</v>
      </c>
      <c r="M9" s="116">
        <v>7492100</v>
      </c>
      <c r="N9" s="116">
        <v>7521600</v>
      </c>
      <c r="O9" s="116">
        <v>7677800</v>
      </c>
      <c r="P9" s="116">
        <v>4735300</v>
      </c>
      <c r="Q9" s="116">
        <v>5402700</v>
      </c>
    </row>
    <row r="10" spans="1:17">
      <c r="A10" t="s">
        <v>316</v>
      </c>
      <c r="B10" s="60">
        <v>3204471</v>
      </c>
      <c r="C10" s="60">
        <v>3243885</v>
      </c>
      <c r="D10" s="60">
        <v>3309647</v>
      </c>
      <c r="E10" s="60">
        <v>3235597</v>
      </c>
      <c r="F10" s="60">
        <v>3225889</v>
      </c>
      <c r="G10" s="115">
        <v>3379338</v>
      </c>
      <c r="H10" s="118">
        <v>3616455</v>
      </c>
      <c r="I10" s="115">
        <v>3627279</v>
      </c>
      <c r="J10" s="116">
        <v>3531931</v>
      </c>
      <c r="K10" s="415">
        <v>3450263</v>
      </c>
      <c r="L10" s="116">
        <v>3414835</v>
      </c>
      <c r="M10" s="116">
        <v>3464250</v>
      </c>
      <c r="N10" s="116">
        <v>3463030</v>
      </c>
      <c r="O10" s="116">
        <v>3399054</v>
      </c>
      <c r="P10" s="116">
        <v>1170400</v>
      </c>
      <c r="Q10" s="116">
        <v>1347240</v>
      </c>
    </row>
    <row r="11" spans="1:17">
      <c r="A11" t="s">
        <v>317</v>
      </c>
      <c r="B11" s="60">
        <v>3102053</v>
      </c>
      <c r="C11" s="60">
        <v>3145400</v>
      </c>
      <c r="D11" s="60">
        <v>3335596</v>
      </c>
      <c r="E11" s="60">
        <v>3389189</v>
      </c>
      <c r="F11" s="60">
        <v>3291188</v>
      </c>
      <c r="G11" s="115">
        <v>3322800</v>
      </c>
      <c r="H11" s="118">
        <v>3405434</v>
      </c>
      <c r="I11" s="115">
        <v>3595205</v>
      </c>
      <c r="J11" s="116">
        <v>3629741</v>
      </c>
      <c r="K11" s="116">
        <v>3584392</v>
      </c>
      <c r="L11" s="116">
        <v>3650765</v>
      </c>
      <c r="M11" s="116">
        <v>3894205</v>
      </c>
      <c r="N11" s="116">
        <v>3965480</v>
      </c>
      <c r="O11" s="116">
        <v>4096538</v>
      </c>
      <c r="P11" s="116">
        <v>2424559</v>
      </c>
      <c r="Q11" s="116">
        <v>2376604</v>
      </c>
    </row>
    <row r="12" spans="1:17">
      <c r="A12" s="446" t="s">
        <v>270</v>
      </c>
      <c r="B12" s="447">
        <v>524100724</v>
      </c>
      <c r="C12" s="447">
        <v>530625819</v>
      </c>
      <c r="D12" s="447">
        <v>556578938</v>
      </c>
      <c r="E12" s="447">
        <v>555197334</v>
      </c>
      <c r="F12" s="447">
        <v>562202303</v>
      </c>
      <c r="G12" s="448">
        <v>584601226</v>
      </c>
      <c r="H12" s="448">
        <v>597452460</v>
      </c>
      <c r="I12" s="448">
        <v>604937595</v>
      </c>
      <c r="J12" s="449">
        <v>605386331</v>
      </c>
      <c r="K12" s="449">
        <v>599135463</v>
      </c>
      <c r="L12" s="449">
        <v>604174216</v>
      </c>
      <c r="M12" s="444">
        <v>619232136</v>
      </c>
      <c r="N12" s="444">
        <v>643868341</v>
      </c>
      <c r="O12" s="444">
        <v>664070300</v>
      </c>
      <c r="P12" s="444">
        <v>273665929</v>
      </c>
      <c r="Q12" s="444">
        <v>247435791</v>
      </c>
    </row>
    <row r="13" spans="1:17">
      <c r="A13" t="s">
        <v>709</v>
      </c>
    </row>
    <row r="14" spans="1:17">
      <c r="A14" t="s">
        <v>640</v>
      </c>
    </row>
    <row r="15" spans="1:17">
      <c r="A15" t="s">
        <v>638</v>
      </c>
    </row>
    <row r="17" spans="1:17">
      <c r="A17" s="120" t="s">
        <v>319</v>
      </c>
    </row>
    <row r="18" spans="1:17">
      <c r="A18" s="52"/>
      <c r="B18" s="75">
        <v>2006</v>
      </c>
      <c r="C18" s="75">
        <v>2007</v>
      </c>
      <c r="D18" s="75">
        <v>2008</v>
      </c>
      <c r="E18" s="75">
        <v>2009</v>
      </c>
      <c r="F18" s="75">
        <v>2010</v>
      </c>
      <c r="G18" s="75">
        <v>2011</v>
      </c>
      <c r="H18" s="75">
        <v>2012</v>
      </c>
      <c r="I18" s="75">
        <v>2013</v>
      </c>
      <c r="J18" s="75">
        <v>2014</v>
      </c>
      <c r="K18" s="65">
        <v>2015</v>
      </c>
      <c r="L18" s="65">
        <v>2016</v>
      </c>
      <c r="M18" s="125">
        <v>2017</v>
      </c>
      <c r="N18" s="125">
        <v>2018</v>
      </c>
      <c r="O18" s="125">
        <v>2019</v>
      </c>
      <c r="P18" s="125">
        <v>2020</v>
      </c>
      <c r="Q18" s="125">
        <v>2021</v>
      </c>
    </row>
    <row r="19" spans="1:17">
      <c r="A19" s="117" t="s">
        <v>312</v>
      </c>
      <c r="B19" s="121">
        <v>100</v>
      </c>
      <c r="C19" s="121">
        <v>98.663474965090771</v>
      </c>
      <c r="D19" s="121">
        <v>109.016556951925</v>
      </c>
      <c r="E19" s="121">
        <v>110.13963694394575</v>
      </c>
      <c r="F19" s="121">
        <v>96.248055056852195</v>
      </c>
      <c r="G19" s="121">
        <v>95.276999800518652</v>
      </c>
      <c r="H19" s="121">
        <v>96.842649112307996</v>
      </c>
      <c r="I19" s="121">
        <v>97.681268701376425</v>
      </c>
      <c r="J19" s="121">
        <v>92.405824855376011</v>
      </c>
      <c r="K19" s="416">
        <v>85.822302014761618</v>
      </c>
      <c r="L19" s="416">
        <v>78.676042290045871</v>
      </c>
      <c r="M19" s="409">
        <v>76.476760422900455</v>
      </c>
      <c r="N19" s="409">
        <v>71.901795332136444</v>
      </c>
      <c r="O19" s="409">
        <v>84.7706363455017</v>
      </c>
      <c r="P19" s="409">
        <v>49.645082784759623</v>
      </c>
      <c r="Q19" s="409">
        <v>61.418870935567526</v>
      </c>
    </row>
    <row r="20" spans="1:17">
      <c r="A20" s="117" t="s">
        <v>313</v>
      </c>
      <c r="B20" s="121">
        <v>100</v>
      </c>
      <c r="C20" s="121">
        <v>103.45814750713151</v>
      </c>
      <c r="D20" s="121">
        <v>110.28748748443273</v>
      </c>
      <c r="E20" s="121">
        <v>111.28668629437001</v>
      </c>
      <c r="F20" s="121">
        <v>111.45057543756651</v>
      </c>
      <c r="G20" s="121">
        <v>116.04862046599811</v>
      </c>
      <c r="H20" s="121">
        <v>115.96208927504894</v>
      </c>
      <c r="I20" s="121">
        <v>114.20081533440967</v>
      </c>
      <c r="J20" s="121">
        <v>113.45889105413652</v>
      </c>
      <c r="K20" s="121">
        <v>115.06916682530617</v>
      </c>
      <c r="L20" s="121">
        <v>117.41119457244594</v>
      </c>
      <c r="M20" s="409">
        <v>118.77462848080511</v>
      </c>
      <c r="N20" s="409">
        <v>126.70593176127636</v>
      </c>
      <c r="O20" s="409">
        <v>134.67644079791555</v>
      </c>
      <c r="P20" s="409">
        <v>47.78100264043956</v>
      </c>
      <c r="Q20" s="409">
        <v>38.79294226151638</v>
      </c>
    </row>
    <row r="21" spans="1:17">
      <c r="A21" t="s">
        <v>65</v>
      </c>
      <c r="B21" s="121">
        <v>100</v>
      </c>
      <c r="C21" s="121">
        <v>100.99980854546243</v>
      </c>
      <c r="D21" s="121">
        <v>105.27056835036339</v>
      </c>
      <c r="E21" s="121">
        <v>105.19548869810926</v>
      </c>
      <c r="F21" s="121">
        <v>106.88351546374746</v>
      </c>
      <c r="G21" s="121">
        <v>111.53357507080908</v>
      </c>
      <c r="H21" s="121">
        <v>113.93978615164053</v>
      </c>
      <c r="I21" s="121">
        <v>115.55428589616407</v>
      </c>
      <c r="J21" s="121">
        <v>115.84919945569085</v>
      </c>
      <c r="K21" s="121">
        <v>114.83869946797709</v>
      </c>
      <c r="L21" s="121">
        <v>115.9953935170203</v>
      </c>
      <c r="M21" s="409">
        <v>119.16935714442647</v>
      </c>
      <c r="N21" s="409">
        <v>124.2288369697041</v>
      </c>
      <c r="O21" s="409">
        <v>127.6394694043458</v>
      </c>
      <c r="P21" s="409">
        <v>50.880067644653067</v>
      </c>
      <c r="Q21" s="409">
        <v>45.130583243465068</v>
      </c>
    </row>
    <row r="22" spans="1:17">
      <c r="A22" t="s">
        <v>314</v>
      </c>
      <c r="B22" s="121">
        <v>100</v>
      </c>
      <c r="C22" s="121">
        <v>103.05834720803932</v>
      </c>
      <c r="D22" s="121">
        <v>113.37205612227616</v>
      </c>
      <c r="E22" s="121">
        <v>110.4082700126328</v>
      </c>
      <c r="F22" s="121">
        <v>110.89460360148409</v>
      </c>
      <c r="G22" s="121">
        <v>112.32143521089468</v>
      </c>
      <c r="H22" s="121">
        <v>116.1163455855869</v>
      </c>
      <c r="I22" s="121">
        <v>116.70613338220943</v>
      </c>
      <c r="J22" s="121">
        <v>116.18666319460067</v>
      </c>
      <c r="K22" s="121">
        <v>112.99269721756897</v>
      </c>
      <c r="L22" s="121">
        <v>112.64854537455133</v>
      </c>
      <c r="M22" s="409">
        <v>114.08511804097532</v>
      </c>
      <c r="N22" s="409">
        <v>116.15267635024402</v>
      </c>
      <c r="O22" s="409">
        <v>122.61404884242739</v>
      </c>
      <c r="P22" s="409">
        <v>64.619226240656545</v>
      </c>
      <c r="Q22" s="409">
        <v>63.471043093710065</v>
      </c>
    </row>
    <row r="23" spans="1:17">
      <c r="A23" t="s">
        <v>315</v>
      </c>
      <c r="B23" s="121">
        <v>100</v>
      </c>
      <c r="C23" s="121">
        <v>102.16495850225449</v>
      </c>
      <c r="D23" s="121">
        <v>109.70278300235015</v>
      </c>
      <c r="E23" s="121">
        <v>110.30927462879463</v>
      </c>
      <c r="F23" s="121">
        <v>110.95523153178846</v>
      </c>
      <c r="G23" s="121">
        <v>113.13812485785353</v>
      </c>
      <c r="H23" s="121">
        <v>114.41464532875094</v>
      </c>
      <c r="I23" s="121">
        <v>115.55398316985736</v>
      </c>
      <c r="J23" s="121">
        <v>112.77856196503286</v>
      </c>
      <c r="K23" s="121">
        <v>110.3988043450793</v>
      </c>
      <c r="L23" s="121">
        <v>109.99736464948033</v>
      </c>
      <c r="M23" s="409">
        <v>108.18799796392098</v>
      </c>
      <c r="N23" s="409">
        <v>108.6139861301141</v>
      </c>
      <c r="O23" s="409">
        <v>110.86955736941478</v>
      </c>
      <c r="P23" s="409">
        <v>68.379042826250981</v>
      </c>
      <c r="Q23" s="409">
        <v>78.016483575990151</v>
      </c>
    </row>
    <row r="24" spans="1:17">
      <c r="A24" t="s">
        <v>316</v>
      </c>
      <c r="B24" s="121">
        <v>100</v>
      </c>
      <c r="C24" s="121">
        <v>101.22996900268406</v>
      </c>
      <c r="D24" s="121">
        <v>103.28216420120513</v>
      </c>
      <c r="E24" s="121">
        <v>100.97133036934957</v>
      </c>
      <c r="F24" s="121">
        <v>100.66837864970537</v>
      </c>
      <c r="G24" s="121">
        <v>105.45696934064937</v>
      </c>
      <c r="H24" s="121">
        <v>112.85653700720025</v>
      </c>
      <c r="I24" s="121">
        <v>113.19431506791604</v>
      </c>
      <c r="J24" s="121">
        <v>110.21884735421227</v>
      </c>
      <c r="K24" s="121">
        <v>107.67028317622471</v>
      </c>
      <c r="L24" s="121">
        <v>106.56470287919598</v>
      </c>
      <c r="M24" s="409">
        <v>108.10676707637548</v>
      </c>
      <c r="N24" s="409">
        <v>108.0686952698277</v>
      </c>
      <c r="O24" s="409">
        <v>106.07223469958068</v>
      </c>
      <c r="P24" s="409">
        <v>36.523969166829723</v>
      </c>
      <c r="Q24" s="409">
        <v>42.042508732330546</v>
      </c>
    </row>
    <row r="25" spans="1:17">
      <c r="A25" t="s">
        <v>317</v>
      </c>
      <c r="B25" s="121">
        <v>100</v>
      </c>
      <c r="C25" s="121">
        <v>101.3973649064023</v>
      </c>
      <c r="D25" s="121">
        <v>107.52865924598967</v>
      </c>
      <c r="E25" s="121">
        <v>109.25632153931606</v>
      </c>
      <c r="F25" s="121">
        <v>106.09709118445107</v>
      </c>
      <c r="G25" s="121">
        <v>107.11615823456273</v>
      </c>
      <c r="H25" s="121">
        <v>109.78000698247257</v>
      </c>
      <c r="I25" s="121">
        <v>115.89760071797612</v>
      </c>
      <c r="J25" s="121">
        <v>117.01092792418439</v>
      </c>
      <c r="K25" s="121">
        <v>115.54902511336846</v>
      </c>
      <c r="L25" s="121">
        <v>117.68867263067395</v>
      </c>
      <c r="M25" s="409">
        <v>125.53637864988123</v>
      </c>
      <c r="N25" s="409">
        <v>127.83405054652515</v>
      </c>
      <c r="O25" s="409">
        <v>132.05893000538674</v>
      </c>
      <c r="P25" s="409">
        <v>78.159818674922704</v>
      </c>
      <c r="Q25" s="409">
        <v>76.613906983536381</v>
      </c>
    </row>
    <row r="26" spans="1:17">
      <c r="A26" s="56" t="s">
        <v>270</v>
      </c>
      <c r="B26" s="122">
        <v>100</v>
      </c>
      <c r="C26" s="122">
        <v>101.24500782029067</v>
      </c>
      <c r="D26" s="122">
        <v>106.19694125818455</v>
      </c>
      <c r="E26" s="122">
        <v>105.93332704497467</v>
      </c>
      <c r="F26" s="122">
        <v>107.26989627283933</v>
      </c>
      <c r="G26" s="122">
        <v>111.54367838652328</v>
      </c>
      <c r="H26" s="122">
        <v>113.99573262180802</v>
      </c>
      <c r="I26" s="122">
        <v>115.42391897172803</v>
      </c>
      <c r="J26" s="122">
        <v>115.50953915492015</v>
      </c>
      <c r="K26" s="122">
        <v>114.31685467391188</v>
      </c>
      <c r="L26" s="122">
        <v>115.2782639544684</v>
      </c>
      <c r="M26" s="445">
        <v>118.15136053885702</v>
      </c>
      <c r="N26" s="445">
        <v>122.85202281079086</v>
      </c>
      <c r="O26" s="445">
        <v>126.70661756231422</v>
      </c>
      <c r="P26" s="445">
        <v>52.216285242147464</v>
      </c>
      <c r="Q26" s="445">
        <v>47.211495742944251</v>
      </c>
    </row>
    <row r="27" spans="1:17">
      <c r="A27" t="s">
        <v>709</v>
      </c>
    </row>
    <row r="28" spans="1:17">
      <c r="A28" t="s">
        <v>640</v>
      </c>
    </row>
    <row r="29" spans="1:17">
      <c r="A29" t="s">
        <v>638</v>
      </c>
    </row>
  </sheetData>
  <mergeCells count="1">
    <mergeCell ref="B4:O4"/>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euil19"/>
  <dimension ref="A1:O115"/>
  <sheetViews>
    <sheetView workbookViewId="0"/>
  </sheetViews>
  <sheetFormatPr baseColWidth="10" defaultRowHeight="15"/>
  <cols>
    <col min="1" max="1" width="47.7109375" customWidth="1"/>
    <col min="2" max="2" width="18.42578125" customWidth="1"/>
    <col min="3" max="7" width="14.42578125" bestFit="1" customWidth="1"/>
    <col min="8" max="8" width="15.28515625" customWidth="1"/>
    <col min="9" max="9" width="11.85546875" bestFit="1" customWidth="1"/>
    <col min="10" max="10" width="14.7109375" bestFit="1" customWidth="1"/>
    <col min="11" max="12" width="11.85546875" bestFit="1" customWidth="1"/>
    <col min="13" max="13" width="12.5703125" bestFit="1" customWidth="1"/>
  </cols>
  <sheetData>
    <row r="1" spans="1:5">
      <c r="A1" s="46" t="s">
        <v>188</v>
      </c>
    </row>
    <row r="2" spans="1:5">
      <c r="A2" s="47" t="s">
        <v>105</v>
      </c>
    </row>
    <row r="3" spans="1:5">
      <c r="A3" s="56"/>
      <c r="B3" s="125" t="s">
        <v>259</v>
      </c>
      <c r="C3" s="125" t="s">
        <v>451</v>
      </c>
      <c r="D3" s="125" t="s">
        <v>514</v>
      </c>
      <c r="E3" s="125" t="s">
        <v>582</v>
      </c>
    </row>
    <row r="4" spans="1:5">
      <c r="B4" s="593" t="s">
        <v>585</v>
      </c>
      <c r="C4" s="593"/>
      <c r="D4" s="593"/>
      <c r="E4" s="593"/>
    </row>
    <row r="5" spans="1:5">
      <c r="A5" t="s">
        <v>583</v>
      </c>
      <c r="B5" s="57">
        <v>3.6099350000000001</v>
      </c>
      <c r="C5" s="57">
        <v>7.2583479999999998</v>
      </c>
      <c r="D5" s="57">
        <v>13.641265000000001</v>
      </c>
      <c r="E5" s="57">
        <v>24.509547999999999</v>
      </c>
    </row>
    <row r="6" spans="1:5">
      <c r="A6" t="s">
        <v>584</v>
      </c>
      <c r="B6" s="57">
        <v>96.112317000000004</v>
      </c>
      <c r="C6" s="57">
        <v>80.587491</v>
      </c>
      <c r="D6" s="57">
        <v>76.408803000000006</v>
      </c>
      <c r="E6" s="57">
        <v>253.10861299999999</v>
      </c>
    </row>
    <row r="7" spans="1:5">
      <c r="A7" t="s">
        <v>270</v>
      </c>
      <c r="B7" s="411">
        <v>99.722251999999997</v>
      </c>
      <c r="C7" s="411">
        <v>87.845838999999998</v>
      </c>
      <c r="D7" s="411">
        <v>90.050067999999996</v>
      </c>
      <c r="E7" s="411">
        <v>277.61816099999999</v>
      </c>
    </row>
    <row r="8" spans="1:5">
      <c r="B8" s="411"/>
      <c r="C8" s="411"/>
      <c r="D8" s="411"/>
      <c r="E8" s="411"/>
    </row>
    <row r="9" spans="1:5">
      <c r="A9" s="54" t="s">
        <v>589</v>
      </c>
    </row>
    <row r="10" spans="1:5">
      <c r="E10" s="97" t="s">
        <v>211</v>
      </c>
    </row>
    <row r="11" spans="1:5">
      <c r="A11" t="s">
        <v>586</v>
      </c>
      <c r="E11">
        <v>77</v>
      </c>
    </row>
    <row r="12" spans="1:5">
      <c r="A12" t="s">
        <v>587</v>
      </c>
      <c r="E12">
        <v>14.3</v>
      </c>
    </row>
    <row r="13" spans="1:5">
      <c r="A13" s="56" t="s">
        <v>588</v>
      </c>
      <c r="C13" s="56"/>
      <c r="D13" s="56"/>
      <c r="E13" s="56">
        <v>8.6999999999999993</v>
      </c>
    </row>
    <row r="14" spans="1:5" ht="93.75" customHeight="1">
      <c r="A14" s="610" t="s">
        <v>637</v>
      </c>
      <c r="B14" s="610"/>
      <c r="C14" s="610"/>
      <c r="D14" s="610"/>
      <c r="E14" s="610"/>
    </row>
    <row r="15" spans="1:5">
      <c r="A15" s="103" t="s">
        <v>638</v>
      </c>
    </row>
    <row r="16" spans="1:5">
      <c r="A16" s="103"/>
    </row>
    <row r="17" spans="1:13">
      <c r="A17" s="46" t="s">
        <v>199</v>
      </c>
    </row>
    <row r="18" spans="1:13">
      <c r="A18" s="47" t="s">
        <v>106</v>
      </c>
    </row>
    <row r="19" spans="1:13">
      <c r="A19" s="47"/>
      <c r="B19" s="125">
        <v>2015</v>
      </c>
      <c r="C19" s="56">
        <v>2016</v>
      </c>
      <c r="D19" s="56">
        <v>2017</v>
      </c>
      <c r="E19" s="56">
        <v>2018</v>
      </c>
      <c r="F19" s="56">
        <v>2019</v>
      </c>
      <c r="G19" s="56">
        <v>2020</v>
      </c>
      <c r="I19" s="101"/>
    </row>
    <row r="20" spans="1:13">
      <c r="B20" s="618" t="s">
        <v>211</v>
      </c>
      <c r="C20" s="618"/>
      <c r="D20" s="618"/>
      <c r="E20" s="618"/>
      <c r="F20" s="618"/>
      <c r="G20" s="618"/>
      <c r="I20" s="615"/>
      <c r="J20" s="615"/>
      <c r="K20" s="615"/>
      <c r="L20" s="615"/>
    </row>
    <row r="21" spans="1:13" ht="30">
      <c r="A21" s="109" t="s">
        <v>324</v>
      </c>
      <c r="B21" s="110">
        <v>5.6</v>
      </c>
      <c r="C21" s="56">
        <v>6.3</v>
      </c>
      <c r="D21" s="56">
        <v>9.1</v>
      </c>
      <c r="E21" s="56">
        <v>60.6</v>
      </c>
      <c r="F21" s="56">
        <v>41.5</v>
      </c>
      <c r="G21" s="162">
        <v>28.5</v>
      </c>
      <c r="I21" s="105"/>
    </row>
    <row r="22" spans="1:13">
      <c r="A22" s="108" t="s">
        <v>707</v>
      </c>
      <c r="B22" s="105"/>
      <c r="I22" s="105"/>
    </row>
    <row r="23" spans="1:13">
      <c r="A23" s="103" t="s">
        <v>325</v>
      </c>
      <c r="B23" s="105"/>
    </row>
    <row r="24" spans="1:13">
      <c r="A24" s="103" t="s">
        <v>576</v>
      </c>
      <c r="B24" s="105"/>
    </row>
    <row r="25" spans="1:13">
      <c r="A25" s="108"/>
      <c r="B25" s="105"/>
    </row>
    <row r="26" spans="1:13">
      <c r="A26" s="67" t="s">
        <v>334</v>
      </c>
      <c r="B26" s="105"/>
    </row>
    <row r="27" spans="1:13">
      <c r="A27" s="67"/>
      <c r="B27" s="125">
        <v>2015</v>
      </c>
      <c r="C27" s="56">
        <v>2016</v>
      </c>
      <c r="D27" s="56">
        <v>2017</v>
      </c>
      <c r="E27" s="56">
        <v>2018</v>
      </c>
      <c r="F27" s="56">
        <v>2019</v>
      </c>
      <c r="G27" s="56">
        <v>2020</v>
      </c>
      <c r="I27" s="101"/>
    </row>
    <row r="28" spans="1:13">
      <c r="A28" s="103"/>
      <c r="B28" s="619" t="s">
        <v>148</v>
      </c>
      <c r="C28" s="619"/>
      <c r="D28" s="619"/>
      <c r="E28" s="619"/>
      <c r="F28" s="619"/>
      <c r="G28" s="619"/>
      <c r="I28" s="616"/>
      <c r="J28" s="616"/>
      <c r="K28" s="616"/>
      <c r="L28" s="616"/>
      <c r="M28" s="616"/>
    </row>
    <row r="29" spans="1:13">
      <c r="A29" s="103" t="s">
        <v>321</v>
      </c>
      <c r="B29" s="488">
        <v>3169</v>
      </c>
      <c r="C29" s="492">
        <v>5034</v>
      </c>
      <c r="D29" s="492">
        <v>8489</v>
      </c>
      <c r="E29" s="492">
        <v>17231</v>
      </c>
      <c r="F29" s="492">
        <v>27138</v>
      </c>
      <c r="G29" s="492">
        <v>24991</v>
      </c>
      <c r="I29" s="106"/>
      <c r="J29" s="480"/>
      <c r="K29" s="480"/>
      <c r="L29" s="480"/>
      <c r="M29" s="482"/>
    </row>
    <row r="30" spans="1:13">
      <c r="A30" s="104" t="s">
        <v>322</v>
      </c>
      <c r="B30" s="489">
        <v>1800</v>
      </c>
      <c r="C30" s="492">
        <v>2212</v>
      </c>
      <c r="D30" s="492">
        <v>4029</v>
      </c>
      <c r="E30" s="492">
        <v>8346</v>
      </c>
      <c r="F30" s="492">
        <v>15687</v>
      </c>
      <c r="G30" s="492">
        <v>16536</v>
      </c>
      <c r="I30" s="107"/>
      <c r="J30" s="480"/>
      <c r="K30" s="480"/>
      <c r="L30" s="480"/>
      <c r="M30" s="481"/>
    </row>
    <row r="31" spans="1:13">
      <c r="A31" s="104" t="s">
        <v>323</v>
      </c>
      <c r="B31" s="489">
        <v>1369</v>
      </c>
      <c r="C31" s="492">
        <v>2822</v>
      </c>
      <c r="D31" s="492">
        <v>4460</v>
      </c>
      <c r="E31" s="492">
        <v>8885</v>
      </c>
      <c r="F31" s="492">
        <v>11451</v>
      </c>
      <c r="G31" s="492">
        <v>8455</v>
      </c>
      <c r="I31" s="107"/>
      <c r="J31" s="480"/>
      <c r="K31" s="480"/>
      <c r="L31" s="480"/>
      <c r="M31" s="481"/>
    </row>
    <row r="32" spans="1:13">
      <c r="A32" s="102" t="s">
        <v>706</v>
      </c>
      <c r="B32" s="490">
        <v>53438</v>
      </c>
      <c r="C32" s="491">
        <v>74257</v>
      </c>
      <c r="D32" s="491">
        <v>84308</v>
      </c>
      <c r="E32" s="491">
        <v>11224</v>
      </c>
      <c r="F32" s="491">
        <v>38319</v>
      </c>
      <c r="G32" s="491">
        <v>62706</v>
      </c>
      <c r="I32" s="106"/>
      <c r="J32" s="480"/>
      <c r="K32" s="480"/>
      <c r="L32" s="480"/>
      <c r="M32" s="354"/>
    </row>
    <row r="33" spans="1:14">
      <c r="A33" s="364" t="s">
        <v>320</v>
      </c>
      <c r="B33" s="490">
        <v>56607</v>
      </c>
      <c r="C33" s="491">
        <v>79291</v>
      </c>
      <c r="D33" s="493">
        <v>92797</v>
      </c>
      <c r="E33" s="491">
        <v>28455</v>
      </c>
      <c r="F33" s="493">
        <v>65457</v>
      </c>
      <c r="G33" s="493">
        <v>87697</v>
      </c>
      <c r="I33" s="106"/>
      <c r="J33" s="480"/>
      <c r="K33" s="480"/>
      <c r="L33" s="480"/>
      <c r="M33" s="354"/>
    </row>
    <row r="34" spans="1:14">
      <c r="A34" s="108" t="s">
        <v>707</v>
      </c>
      <c r="B34" s="488"/>
      <c r="C34" s="497"/>
      <c r="D34" s="497"/>
      <c r="E34" s="497"/>
      <c r="F34" s="497"/>
      <c r="G34" s="497"/>
      <c r="I34" s="106"/>
      <c r="J34" s="480"/>
      <c r="K34" s="480"/>
      <c r="L34" s="480"/>
      <c r="M34" s="354"/>
    </row>
    <row r="35" spans="1:14">
      <c r="A35" s="103" t="s">
        <v>639</v>
      </c>
      <c r="B35" s="106"/>
    </row>
    <row r="36" spans="1:14">
      <c r="A36" s="103" t="s">
        <v>638</v>
      </c>
      <c r="B36" s="106"/>
    </row>
    <row r="37" spans="1:14">
      <c r="A37" s="103"/>
      <c r="B37" s="106"/>
    </row>
    <row r="38" spans="1:14">
      <c r="A38" s="67" t="s">
        <v>326</v>
      </c>
      <c r="B38" s="106"/>
    </row>
    <row r="39" spans="1:14">
      <c r="A39" s="103"/>
      <c r="B39" s="103">
        <v>2014</v>
      </c>
      <c r="C39">
        <v>2015</v>
      </c>
      <c r="D39">
        <v>2016</v>
      </c>
      <c r="E39">
        <v>2017</v>
      </c>
      <c r="F39">
        <v>2018</v>
      </c>
      <c r="G39">
        <v>2019</v>
      </c>
      <c r="H39" s="56">
        <v>2020</v>
      </c>
      <c r="I39" s="103"/>
    </row>
    <row r="40" spans="1:14" ht="15" customHeight="1">
      <c r="A40" s="103"/>
      <c r="B40" s="620" t="s">
        <v>326</v>
      </c>
      <c r="C40" s="620"/>
      <c r="D40" s="620"/>
      <c r="E40" s="620"/>
      <c r="F40" s="620"/>
      <c r="G40" s="620"/>
      <c r="H40" s="620"/>
      <c r="I40" s="617"/>
      <c r="J40" s="617"/>
      <c r="K40" s="617"/>
      <c r="L40" s="617"/>
      <c r="M40" s="617"/>
      <c r="N40" s="617"/>
    </row>
    <row r="41" spans="1:14">
      <c r="A41" s="103" t="s">
        <v>321</v>
      </c>
      <c r="B41" s="489">
        <v>5252</v>
      </c>
      <c r="C41" s="494">
        <v>8421</v>
      </c>
      <c r="D41" s="492">
        <v>13455</v>
      </c>
      <c r="E41" s="492">
        <v>21944</v>
      </c>
      <c r="F41" s="492">
        <v>39175</v>
      </c>
      <c r="G41" s="492">
        <v>66313</v>
      </c>
      <c r="H41" s="492">
        <v>91304</v>
      </c>
      <c r="I41" s="107"/>
      <c r="J41" s="481"/>
      <c r="K41" s="480"/>
      <c r="L41" s="480"/>
      <c r="M41" s="482"/>
      <c r="N41" s="482"/>
    </row>
    <row r="42" spans="1:14">
      <c r="A42" s="104" t="s">
        <v>322</v>
      </c>
      <c r="B42" s="489">
        <v>2021</v>
      </c>
      <c r="C42" s="494">
        <v>3821</v>
      </c>
      <c r="D42" s="492">
        <v>6033</v>
      </c>
      <c r="E42" s="492">
        <v>10062</v>
      </c>
      <c r="F42" s="492">
        <v>18408</v>
      </c>
      <c r="G42" s="492">
        <v>34095</v>
      </c>
      <c r="H42" s="492">
        <v>50631</v>
      </c>
      <c r="I42" s="107"/>
      <c r="J42" s="481"/>
      <c r="K42" s="480"/>
      <c r="L42" s="480"/>
      <c r="M42" s="481"/>
      <c r="N42" s="480"/>
    </row>
    <row r="43" spans="1:14">
      <c r="A43" s="111" t="s">
        <v>323</v>
      </c>
      <c r="B43" s="489">
        <v>3231</v>
      </c>
      <c r="C43" s="495">
        <v>4600</v>
      </c>
      <c r="D43" s="492">
        <v>7422</v>
      </c>
      <c r="E43" s="492">
        <v>11882</v>
      </c>
      <c r="F43" s="492">
        <v>20767</v>
      </c>
      <c r="G43" s="492">
        <v>32218</v>
      </c>
      <c r="H43" s="492">
        <v>40673</v>
      </c>
      <c r="I43" s="107"/>
      <c r="J43" s="481"/>
      <c r="K43" s="480"/>
      <c r="L43" s="480"/>
      <c r="M43" s="481"/>
      <c r="N43" s="480"/>
    </row>
    <row r="44" spans="1:14">
      <c r="A44" s="102" t="s">
        <v>706</v>
      </c>
      <c r="B44" s="496">
        <v>5003625</v>
      </c>
      <c r="C44" s="496">
        <v>5057063</v>
      </c>
      <c r="D44" s="491">
        <v>5131320</v>
      </c>
      <c r="E44" s="491">
        <v>5215628</v>
      </c>
      <c r="F44" s="491">
        <v>5226852</v>
      </c>
      <c r="G44" s="491">
        <v>5265171</v>
      </c>
      <c r="H44" s="491">
        <v>5327877</v>
      </c>
      <c r="I44" s="483"/>
      <c r="J44" s="483"/>
      <c r="K44" s="483"/>
      <c r="L44" s="483"/>
      <c r="M44" s="483"/>
      <c r="N44" s="354"/>
    </row>
    <row r="45" spans="1:14">
      <c r="A45" s="365" t="s">
        <v>320</v>
      </c>
      <c r="B45" s="496">
        <v>5008877</v>
      </c>
      <c r="C45" s="496">
        <v>5065484</v>
      </c>
      <c r="D45" s="491">
        <v>5144775</v>
      </c>
      <c r="E45" s="493">
        <v>5237572</v>
      </c>
      <c r="F45" s="493">
        <v>5266027</v>
      </c>
      <c r="G45" s="493">
        <v>5331484</v>
      </c>
      <c r="H45" s="493">
        <v>5419181</v>
      </c>
      <c r="I45" s="483"/>
      <c r="J45" s="483"/>
      <c r="K45" s="483"/>
      <c r="L45" s="483"/>
      <c r="M45" s="486"/>
      <c r="N45" s="354"/>
    </row>
    <row r="46" spans="1:14">
      <c r="A46" s="108" t="s">
        <v>707</v>
      </c>
      <c r="B46" s="495"/>
      <c r="C46" s="495"/>
      <c r="D46" s="497"/>
      <c r="E46" s="497"/>
      <c r="F46" s="497"/>
      <c r="G46" s="497"/>
      <c r="I46" s="483"/>
      <c r="J46" s="483"/>
      <c r="K46" s="483"/>
      <c r="L46" s="483"/>
      <c r="M46" s="486"/>
      <c r="N46" s="354"/>
    </row>
    <row r="47" spans="1:14">
      <c r="A47" s="103" t="s">
        <v>639</v>
      </c>
      <c r="B47" s="77"/>
      <c r="C47" s="77"/>
    </row>
    <row r="48" spans="1:14">
      <c r="A48" s="103" t="s">
        <v>638</v>
      </c>
      <c r="B48" s="77"/>
      <c r="C48" s="77"/>
      <c r="D48" s="410"/>
    </row>
    <row r="49" spans="1:15">
      <c r="B49" s="77"/>
      <c r="C49" s="77"/>
    </row>
    <row r="50" spans="1:15">
      <c r="A50" s="46" t="s">
        <v>198</v>
      </c>
    </row>
    <row r="51" spans="1:15">
      <c r="A51" s="47" t="s">
        <v>107</v>
      </c>
    </row>
    <row r="53" spans="1:15">
      <c r="B53" s="302">
        <v>2006</v>
      </c>
      <c r="C53" s="302">
        <v>2007</v>
      </c>
      <c r="D53" s="302">
        <v>2008</v>
      </c>
      <c r="E53" s="302">
        <v>2009</v>
      </c>
      <c r="F53" s="302">
        <v>2010</v>
      </c>
      <c r="G53" s="302">
        <v>2011</v>
      </c>
      <c r="H53" s="302">
        <v>2012</v>
      </c>
      <c r="I53" s="302">
        <v>2013</v>
      </c>
      <c r="J53" s="302">
        <v>2014</v>
      </c>
      <c r="K53" s="302">
        <v>2015</v>
      </c>
      <c r="L53" s="302">
        <v>2016</v>
      </c>
      <c r="M53" s="302">
        <v>2017</v>
      </c>
      <c r="N53" s="302">
        <v>2018</v>
      </c>
      <c r="O53" s="302">
        <v>2019</v>
      </c>
    </row>
    <row r="54" spans="1:15">
      <c r="A54" s="297" t="s">
        <v>539</v>
      </c>
      <c r="B54" s="349">
        <v>1.9977860000000001</v>
      </c>
      <c r="C54" s="349">
        <v>2.0096859999999999</v>
      </c>
      <c r="D54" s="349">
        <v>1.9798880000000001</v>
      </c>
      <c r="E54" s="349">
        <v>1.962051</v>
      </c>
      <c r="F54" s="349">
        <v>1.9384699999999999</v>
      </c>
      <c r="G54" s="349">
        <v>1.9286909999999999</v>
      </c>
      <c r="H54" s="349">
        <v>1.9167609999999999</v>
      </c>
      <c r="I54" s="349">
        <v>1.9060250000000001</v>
      </c>
      <c r="J54" s="349">
        <v>1.9119740000000001</v>
      </c>
      <c r="K54" s="386">
        <v>1.901662</v>
      </c>
      <c r="L54" s="386">
        <v>1.892447</v>
      </c>
      <c r="M54" s="386">
        <v>1.8571420000000001</v>
      </c>
      <c r="N54" s="386">
        <v>1.8725689999999999</v>
      </c>
      <c r="O54" s="386">
        <v>1.8588979999999999</v>
      </c>
    </row>
    <row r="55" spans="1:15">
      <c r="A55" s="297" t="s">
        <v>548</v>
      </c>
      <c r="B55" s="350">
        <v>100</v>
      </c>
      <c r="C55" s="350">
        <f>C54/$B54*100</f>
        <v>100.5956593949502</v>
      </c>
      <c r="D55" s="350">
        <f t="shared" ref="D55:O55" si="0">D54/$B54*100</f>
        <v>99.104108247830354</v>
      </c>
      <c r="E55" s="350">
        <f t="shared" si="0"/>
        <v>98.21126987575245</v>
      </c>
      <c r="F55" s="350">
        <f t="shared" si="0"/>
        <v>97.03091322093556</v>
      </c>
      <c r="G55" s="350">
        <f t="shared" si="0"/>
        <v>96.541421353438253</v>
      </c>
      <c r="H55" s="350">
        <f t="shared" si="0"/>
        <v>95.944260296147831</v>
      </c>
      <c r="I55" s="350">
        <f t="shared" si="0"/>
        <v>95.406865399997798</v>
      </c>
      <c r="J55" s="350">
        <f t="shared" si="0"/>
        <v>95.704645042061571</v>
      </c>
      <c r="K55" s="350">
        <f t="shared" si="0"/>
        <v>95.188473640319827</v>
      </c>
      <c r="L55" s="350">
        <f t="shared" si="0"/>
        <v>94.727213024818468</v>
      </c>
      <c r="M55" s="350">
        <f t="shared" si="0"/>
        <v>92.960006727447279</v>
      </c>
      <c r="N55" s="350">
        <f t="shared" si="0"/>
        <v>93.732211558194905</v>
      </c>
      <c r="O55" s="350">
        <f t="shared" si="0"/>
        <v>93.047904029760943</v>
      </c>
    </row>
    <row r="56" spans="1:15" ht="30">
      <c r="A56" s="298" t="s">
        <v>453</v>
      </c>
      <c r="B56" s="409">
        <v>236.91338500000001</v>
      </c>
      <c r="C56" s="409">
        <v>249.059259</v>
      </c>
      <c r="D56" s="409">
        <v>237.577438</v>
      </c>
      <c r="E56" s="409">
        <v>242.24128899999999</v>
      </c>
      <c r="F56" s="409">
        <v>242.16289499999999</v>
      </c>
      <c r="G56" s="409">
        <v>250.95749799999999</v>
      </c>
      <c r="H56" s="409">
        <v>245.91310200000001</v>
      </c>
      <c r="I56" s="409">
        <v>245.13996</v>
      </c>
      <c r="J56" s="409">
        <v>231.78184099999999</v>
      </c>
      <c r="K56" s="409">
        <v>237.78296900000001</v>
      </c>
      <c r="L56" s="409">
        <v>240.85875799999999</v>
      </c>
      <c r="M56" s="49">
        <v>249.54073299999999</v>
      </c>
      <c r="N56" s="49">
        <v>247.61254199999999</v>
      </c>
      <c r="O56" s="49">
        <v>251.81442899999999</v>
      </c>
    </row>
    <row r="57" spans="1:15">
      <c r="A57" s="297" t="s">
        <v>548</v>
      </c>
      <c r="B57" s="350">
        <v>100</v>
      </c>
      <c r="C57" s="350">
        <f>C56/$B56*100</f>
        <v>105.12671498066688</v>
      </c>
      <c r="D57" s="350">
        <f t="shared" ref="D57" si="1">D56/$B56*100</f>
        <v>100.28029357649</v>
      </c>
      <c r="E57" s="350">
        <f t="shared" ref="E57" si="2">E56/$B56*100</f>
        <v>102.24888264544445</v>
      </c>
      <c r="F57" s="350">
        <f t="shared" ref="F57" si="3">F56/$B56*100</f>
        <v>102.21579291520399</v>
      </c>
      <c r="G57" s="350">
        <f t="shared" ref="G57" si="4">G56/$B56*100</f>
        <v>105.92795252999319</v>
      </c>
      <c r="H57" s="350">
        <f t="shared" ref="H57" si="5">H56/$B56*100</f>
        <v>103.79873724736997</v>
      </c>
      <c r="I57" s="350">
        <f t="shared" ref="I57" si="6">I56/$B56*100</f>
        <v>103.47239772881554</v>
      </c>
      <c r="J57" s="350">
        <f t="shared" ref="J57" si="7">J56/$B56*100</f>
        <v>97.833999965852485</v>
      </c>
      <c r="K57" s="350">
        <f t="shared" ref="K57" si="8">K56/$B56*100</f>
        <v>100.36704722276455</v>
      </c>
      <c r="L57" s="350">
        <f t="shared" ref="L57" si="9">L56/$B56*100</f>
        <v>101.66532296180732</v>
      </c>
      <c r="M57" s="350">
        <f t="shared" ref="M57:O57" si="10">M56/$B56*100</f>
        <v>105.32994283965846</v>
      </c>
      <c r="N57" s="350">
        <f t="shared" si="10"/>
        <v>104.51606269523353</v>
      </c>
      <c r="O57" s="350">
        <f t="shared" si="10"/>
        <v>106.2896589823323</v>
      </c>
    </row>
    <row r="58" spans="1:15">
      <c r="A58" s="299" t="s">
        <v>452</v>
      </c>
      <c r="B58" s="408">
        <v>118587.98261399999</v>
      </c>
      <c r="C58" s="408">
        <v>123929.460387</v>
      </c>
      <c r="D58" s="408">
        <v>119995.38774599999</v>
      </c>
      <c r="E58" s="408">
        <v>123463.321579</v>
      </c>
      <c r="F58" s="408">
        <v>124924.734277</v>
      </c>
      <c r="G58" s="408">
        <v>130118.03668999999</v>
      </c>
      <c r="H58" s="408">
        <v>128296.163648</v>
      </c>
      <c r="I58" s="408">
        <v>128613.184066</v>
      </c>
      <c r="J58" s="408">
        <v>121226.44776900001</v>
      </c>
      <c r="K58" s="408">
        <v>125039.545014</v>
      </c>
      <c r="L58" s="408">
        <v>127273.703102</v>
      </c>
      <c r="M58" s="263">
        <v>134368.15471199999</v>
      </c>
      <c r="N58" s="263">
        <v>132231.472178</v>
      </c>
      <c r="O58" s="263">
        <v>135464.32952599999</v>
      </c>
    </row>
    <row r="59" spans="1:15">
      <c r="A59" s="297" t="s">
        <v>548</v>
      </c>
      <c r="B59" s="350">
        <v>100</v>
      </c>
      <c r="C59" s="350">
        <f>C58/$B58*100</f>
        <v>104.50423192574777</v>
      </c>
      <c r="D59" s="350">
        <f t="shared" ref="D59" si="11">D58/$B58*100</f>
        <v>101.18680249126174</v>
      </c>
      <c r="E59" s="350">
        <f t="shared" ref="E59" si="12">E58/$B58*100</f>
        <v>104.11115768860751</v>
      </c>
      <c r="F59" s="350">
        <f t="shared" ref="F59" si="13">F58/$B58*100</f>
        <v>105.34350237125285</v>
      </c>
      <c r="G59" s="350">
        <f t="shared" ref="G59" si="14">G58/$B58*100</f>
        <v>109.72278457044837</v>
      </c>
      <c r="H59" s="350">
        <f t="shared" ref="H59" si="15">H58/$B58*100</f>
        <v>108.18647962466805</v>
      </c>
      <c r="I59" s="350">
        <f t="shared" ref="I59" si="16">I58/$B58*100</f>
        <v>108.45380891977202</v>
      </c>
      <c r="J59" s="350">
        <f t="shared" ref="J59" si="17">J58/$B58*100</f>
        <v>102.22490095272818</v>
      </c>
      <c r="K59" s="350">
        <f t="shared" ref="K59" si="18">K58/$B58*100</f>
        <v>105.440317187113</v>
      </c>
      <c r="L59" s="350">
        <f t="shared" ref="L59" si="19">L58/$B58*100</f>
        <v>107.32428387475967</v>
      </c>
      <c r="M59" s="350">
        <f>M58/$B58*100</f>
        <v>113.30672109446699</v>
      </c>
      <c r="N59" s="350">
        <f t="shared" ref="N59:O59" si="20">N58/$B58*100</f>
        <v>111.50495122967823</v>
      </c>
      <c r="O59" s="350">
        <f t="shared" si="20"/>
        <v>114.23107682582977</v>
      </c>
    </row>
    <row r="60" spans="1:15">
      <c r="K60" s="49"/>
    </row>
    <row r="61" spans="1:15" ht="30">
      <c r="A61" s="300" t="s">
        <v>454</v>
      </c>
      <c r="K61" s="49"/>
    </row>
    <row r="62" spans="1:15">
      <c r="A62" s="301" t="s">
        <v>455</v>
      </c>
      <c r="B62" s="407">
        <v>9.0551279999999998</v>
      </c>
      <c r="C62" s="407">
        <v>8.957891</v>
      </c>
      <c r="D62" s="407">
        <v>8.8602699999999999</v>
      </c>
      <c r="E62" s="407">
        <v>8.7711360000000003</v>
      </c>
      <c r="F62" s="407">
        <v>8.7233110000000007</v>
      </c>
      <c r="G62" s="407">
        <v>8.3763369999999995</v>
      </c>
      <c r="H62" s="407">
        <v>8.3037960000000002</v>
      </c>
      <c r="I62" s="407">
        <v>8.2435910000000003</v>
      </c>
      <c r="J62" s="407">
        <v>8.1805869999999992</v>
      </c>
      <c r="K62" s="407">
        <v>8.4480149999999998</v>
      </c>
      <c r="L62" s="407">
        <v>8.4016380000000002</v>
      </c>
      <c r="M62" s="407">
        <v>8.3862500000000004</v>
      </c>
      <c r="N62" s="407">
        <v>8.3500209999999999</v>
      </c>
      <c r="O62" s="407">
        <v>8.2660470000000004</v>
      </c>
    </row>
    <row r="63" spans="1:15">
      <c r="A63" s="301" t="s">
        <v>456</v>
      </c>
      <c r="B63" s="407">
        <v>7.0131889999999997</v>
      </c>
      <c r="C63" s="407">
        <v>7.0259020000000003</v>
      </c>
      <c r="D63" s="407">
        <v>7.0334490000000001</v>
      </c>
      <c r="E63" s="407">
        <v>7.0375899999999998</v>
      </c>
      <c r="F63" s="407">
        <v>7.0873100000000004</v>
      </c>
      <c r="G63" s="407">
        <v>7.1798789999999997</v>
      </c>
      <c r="H63" s="407">
        <v>7.2235589999999998</v>
      </c>
      <c r="I63" s="407">
        <v>7.309151</v>
      </c>
      <c r="J63" s="407">
        <v>7.3765020000000003</v>
      </c>
      <c r="K63" s="407">
        <v>7.3899980000000003</v>
      </c>
      <c r="L63" s="407">
        <v>7.4224569999999996</v>
      </c>
      <c r="M63" s="407">
        <v>7.4170790000000002</v>
      </c>
      <c r="N63" s="407">
        <v>7.3626449999999997</v>
      </c>
      <c r="O63" s="407">
        <v>7.3568420000000003</v>
      </c>
    </row>
    <row r="64" spans="1:15">
      <c r="A64" s="301" t="s">
        <v>457</v>
      </c>
      <c r="B64" s="407">
        <v>11.776146000000001</v>
      </c>
      <c r="C64" s="407">
        <v>11.678209000000001</v>
      </c>
      <c r="D64" s="407">
        <v>11.555408999999999</v>
      </c>
      <c r="E64" s="407">
        <v>11.433697</v>
      </c>
      <c r="F64" s="407">
        <v>11.270524</v>
      </c>
      <c r="G64" s="407">
        <v>11.369313999999999</v>
      </c>
      <c r="H64" s="407">
        <v>11.264651000000001</v>
      </c>
      <c r="I64" s="407">
        <v>11.134452</v>
      </c>
      <c r="J64" s="407">
        <v>11.067634</v>
      </c>
      <c r="K64" s="407">
        <v>10.835084999999999</v>
      </c>
      <c r="L64" s="407">
        <v>10.723241</v>
      </c>
      <c r="M64" s="407">
        <v>10.617236</v>
      </c>
      <c r="N64" s="407">
        <v>10.498099</v>
      </c>
      <c r="O64" s="407">
        <v>10.375916999999999</v>
      </c>
    </row>
    <row r="65" spans="1:15">
      <c r="A65" s="348" t="s">
        <v>458</v>
      </c>
      <c r="B65" s="406">
        <v>11.872679</v>
      </c>
      <c r="C65" s="406">
        <v>11.750731999999999</v>
      </c>
      <c r="D65" s="406">
        <v>11.094281000000001</v>
      </c>
      <c r="E65" s="406">
        <v>10.488224000000001</v>
      </c>
      <c r="F65" s="406">
        <v>9.9632690000000004</v>
      </c>
      <c r="G65" s="406">
        <v>9.5470059999999997</v>
      </c>
      <c r="H65" s="406">
        <v>9.2974700000000006</v>
      </c>
      <c r="I65" s="406">
        <v>9.1068680000000004</v>
      </c>
      <c r="J65" s="406">
        <v>8.8487609999999997</v>
      </c>
      <c r="K65" s="406">
        <v>8.8059919999999998</v>
      </c>
      <c r="L65" s="406">
        <v>8.8348259999999996</v>
      </c>
      <c r="M65" s="406">
        <v>8.8595869999999994</v>
      </c>
      <c r="N65" s="406">
        <v>8.7395309999999995</v>
      </c>
      <c r="O65" s="406">
        <v>8.8214509999999997</v>
      </c>
    </row>
    <row r="66" spans="1:15">
      <c r="A66" t="s">
        <v>460</v>
      </c>
    </row>
    <row r="67" spans="1:15">
      <c r="A67" t="s">
        <v>459</v>
      </c>
    </row>
    <row r="68" spans="1:15">
      <c r="A68" t="s">
        <v>734</v>
      </c>
    </row>
    <row r="69" spans="1:15">
      <c r="A69" t="s">
        <v>471</v>
      </c>
    </row>
    <row r="70" spans="1:15">
      <c r="A70" t="s">
        <v>472</v>
      </c>
    </row>
    <row r="73" spans="1:15">
      <c r="A73" s="46" t="s">
        <v>197</v>
      </c>
    </row>
    <row r="74" spans="1:15">
      <c r="A74" s="47" t="s">
        <v>108</v>
      </c>
    </row>
    <row r="76" spans="1:15">
      <c r="B76" s="302">
        <v>2006</v>
      </c>
      <c r="C76" s="302">
        <v>2007</v>
      </c>
      <c r="D76" s="302">
        <v>2008</v>
      </c>
      <c r="E76" s="302">
        <v>2009</v>
      </c>
      <c r="F76" s="302">
        <v>2010</v>
      </c>
      <c r="G76" s="302">
        <v>2011</v>
      </c>
      <c r="H76" s="302">
        <v>2012</v>
      </c>
      <c r="I76" s="302">
        <v>2013</v>
      </c>
      <c r="J76" s="302">
        <v>2014</v>
      </c>
      <c r="K76" s="302">
        <v>2015</v>
      </c>
      <c r="L76" s="302">
        <v>2016</v>
      </c>
      <c r="M76" s="302">
        <v>2017</v>
      </c>
      <c r="N76" s="302">
        <v>2018</v>
      </c>
      <c r="O76" s="302">
        <v>2019</v>
      </c>
    </row>
    <row r="77" spans="1:15">
      <c r="A77" s="295" t="s">
        <v>549</v>
      </c>
      <c r="B77" s="418">
        <v>2.6261060000000001</v>
      </c>
      <c r="C77" s="418">
        <v>2.7843550000000001</v>
      </c>
      <c r="D77" s="418">
        <v>2.837275</v>
      </c>
      <c r="E77" s="418">
        <v>3.0232260000000002</v>
      </c>
      <c r="F77" s="418">
        <v>2.981055</v>
      </c>
      <c r="G77" s="418">
        <v>2.9567230000000002</v>
      </c>
      <c r="H77" s="418">
        <v>2.828163</v>
      </c>
      <c r="I77" s="418">
        <v>2.795712</v>
      </c>
      <c r="J77" s="418">
        <v>2.6324640000000001</v>
      </c>
      <c r="K77" s="418">
        <v>2.4343210000000002</v>
      </c>
      <c r="L77" s="418">
        <v>2.1894260000000001</v>
      </c>
      <c r="M77" s="418">
        <v>2.2479119999999999</v>
      </c>
      <c r="N77" s="418">
        <v>2.585191</v>
      </c>
      <c r="O77" s="418">
        <v>2.5119120000000001</v>
      </c>
    </row>
    <row r="78" spans="1:15">
      <c r="A78" s="297" t="s">
        <v>548</v>
      </c>
      <c r="B78" s="417">
        <v>100</v>
      </c>
      <c r="C78" s="263">
        <v>106.02599438103412</v>
      </c>
      <c r="D78" s="263">
        <v>108.04114533076729</v>
      </c>
      <c r="E78" s="263">
        <v>115.12200954569238</v>
      </c>
      <c r="F78" s="263">
        <v>113.51617185292598</v>
      </c>
      <c r="G78" s="263">
        <v>112.5896289030222</v>
      </c>
      <c r="H78" s="263">
        <v>107.69416771447915</v>
      </c>
      <c r="I78" s="263">
        <v>106.45845978799026</v>
      </c>
      <c r="J78" s="263">
        <v>100.24210751584286</v>
      </c>
      <c r="K78" s="263">
        <v>92.696981766920302</v>
      </c>
      <c r="L78" s="263">
        <v>83.371577537235737</v>
      </c>
      <c r="M78" s="263">
        <v>85.598677281115073</v>
      </c>
      <c r="N78" s="263">
        <v>98.441989774974815</v>
      </c>
      <c r="O78" s="263">
        <v>95.651584513344091</v>
      </c>
    </row>
    <row r="79" spans="1:15" ht="30">
      <c r="A79" s="298" t="s">
        <v>544</v>
      </c>
      <c r="B79" s="121">
        <v>143.670615</v>
      </c>
      <c r="C79" s="121">
        <v>151.45474100000001</v>
      </c>
      <c r="D79" s="121">
        <v>164.44956199999999</v>
      </c>
      <c r="E79" s="121">
        <v>155.02871099999999</v>
      </c>
      <c r="F79" s="121">
        <v>157.25510499999999</v>
      </c>
      <c r="G79" s="121">
        <v>167.962502</v>
      </c>
      <c r="H79" s="121">
        <v>165.83089799999999</v>
      </c>
      <c r="I79" s="121">
        <v>158.44604000000001</v>
      </c>
      <c r="J79" s="121">
        <v>150.66915900000001</v>
      </c>
      <c r="K79" s="121">
        <v>157.004031</v>
      </c>
      <c r="L79" s="121">
        <v>160.377242</v>
      </c>
      <c r="M79" s="121">
        <v>173.35226700000001</v>
      </c>
      <c r="N79" s="121">
        <v>170.200458</v>
      </c>
      <c r="O79" s="121">
        <v>171.24557100000001</v>
      </c>
    </row>
    <row r="80" spans="1:15">
      <c r="A80" s="297" t="s">
        <v>548</v>
      </c>
      <c r="B80" s="417">
        <v>100</v>
      </c>
      <c r="C80" s="263">
        <v>105.4180362490966</v>
      </c>
      <c r="D80" s="263">
        <v>114.46290669807462</v>
      </c>
      <c r="E80" s="263">
        <v>107.90565001757666</v>
      </c>
      <c r="F80" s="263">
        <v>109.45530162865941</v>
      </c>
      <c r="G80" s="263">
        <v>116.90804135556878</v>
      </c>
      <c r="H80" s="263">
        <v>115.4243670495877</v>
      </c>
      <c r="I80" s="263">
        <v>110.28423592395704</v>
      </c>
      <c r="J80" s="263">
        <v>104.8712424597055</v>
      </c>
      <c r="K80" s="263">
        <v>109.28054494650836</v>
      </c>
      <c r="L80" s="263">
        <v>111.62842311213048</v>
      </c>
      <c r="M80" s="263">
        <v>120.65951482145462</v>
      </c>
      <c r="N80" s="263">
        <v>118.46574054130694</v>
      </c>
      <c r="O80" s="263">
        <v>119.19317739399948</v>
      </c>
    </row>
    <row r="81" spans="1:15">
      <c r="A81" s="299" t="s">
        <v>543</v>
      </c>
      <c r="B81" s="467">
        <v>54708.605739999999</v>
      </c>
      <c r="C81" s="408">
        <v>54394.914307999999</v>
      </c>
      <c r="D81" s="408">
        <v>57960.390128999999</v>
      </c>
      <c r="E81" s="408">
        <v>51279.229776</v>
      </c>
      <c r="F81" s="408">
        <v>52751.489251999999</v>
      </c>
      <c r="G81" s="408">
        <v>56806.975417000001</v>
      </c>
      <c r="H81" s="408">
        <v>58635.561126000001</v>
      </c>
      <c r="I81" s="408">
        <v>56674.658847999999</v>
      </c>
      <c r="J81" s="408">
        <v>57235.041563999999</v>
      </c>
      <c r="K81" s="408">
        <v>64496.029609999998</v>
      </c>
      <c r="L81" s="408">
        <v>73250.807197000002</v>
      </c>
      <c r="M81" s="408">
        <v>77117.024105000004</v>
      </c>
      <c r="N81" s="408">
        <v>65836.702334999994</v>
      </c>
      <c r="O81" s="408">
        <v>68173.395113999999</v>
      </c>
    </row>
    <row r="82" spans="1:15">
      <c r="A82" s="297" t="s">
        <v>548</v>
      </c>
      <c r="B82" s="417">
        <v>100</v>
      </c>
      <c r="C82" s="263">
        <v>99.426614098902817</v>
      </c>
      <c r="D82" s="263">
        <v>105.94382610380156</v>
      </c>
      <c r="E82" s="263">
        <v>93.731560295471724</v>
      </c>
      <c r="F82" s="263">
        <v>96.422653325692295</v>
      </c>
      <c r="G82" s="263">
        <v>103.83553857499568</v>
      </c>
      <c r="H82" s="263">
        <v>107.1779482092135</v>
      </c>
      <c r="I82" s="263">
        <v>103.59368161810517</v>
      </c>
      <c r="J82" s="263">
        <v>104.61798612819118</v>
      </c>
      <c r="K82" s="263">
        <v>117.89009925881544</v>
      </c>
      <c r="L82" s="263">
        <v>133.89265949331798</v>
      </c>
      <c r="M82" s="263">
        <v>140.95958590408048</v>
      </c>
      <c r="N82" s="263">
        <v>120.34066934164936</v>
      </c>
      <c r="O82" s="263">
        <v>124.61183061032621</v>
      </c>
    </row>
    <row r="83" spans="1:15">
      <c r="K83" s="386"/>
      <c r="L83" s="386"/>
      <c r="M83" s="386"/>
      <c r="N83" s="386"/>
      <c r="O83" s="386"/>
    </row>
    <row r="84" spans="1:15">
      <c r="A84" s="297" t="s">
        <v>538</v>
      </c>
      <c r="K84" s="386"/>
      <c r="L84" s="386"/>
      <c r="M84" s="386"/>
      <c r="N84" s="386"/>
      <c r="O84" s="386"/>
    </row>
    <row r="85" spans="1:15">
      <c r="A85" s="103" t="s">
        <v>540</v>
      </c>
      <c r="B85" s="419">
        <v>7.5267020000000002</v>
      </c>
      <c r="C85" s="419">
        <v>7.4226190000000001</v>
      </c>
      <c r="D85" s="419">
        <v>7.3448820000000001</v>
      </c>
      <c r="E85" s="419">
        <v>7.2629469999999996</v>
      </c>
      <c r="F85" s="419">
        <v>7.1620860000000004</v>
      </c>
      <c r="G85" s="419">
        <v>7.0981350000000001</v>
      </c>
      <c r="H85" s="419">
        <v>7.0357580000000004</v>
      </c>
      <c r="I85" s="419">
        <v>6.9568399999999997</v>
      </c>
      <c r="J85" s="419">
        <v>6.9050159999999998</v>
      </c>
      <c r="K85" s="419">
        <v>6.8782909999999999</v>
      </c>
      <c r="L85" s="419">
        <v>6.8080270000000001</v>
      </c>
      <c r="M85" s="419">
        <v>6.7411139999999996</v>
      </c>
      <c r="N85" s="419">
        <v>6.6666319999999999</v>
      </c>
      <c r="O85" s="419">
        <v>6.5902070000000004</v>
      </c>
    </row>
    <row r="86" spans="1:15">
      <c r="A86" s="103" t="s">
        <v>541</v>
      </c>
      <c r="B86" s="419">
        <v>6.724342</v>
      </c>
      <c r="C86" s="419">
        <v>6.5619300000000003</v>
      </c>
      <c r="D86" s="419">
        <v>6.7209370000000002</v>
      </c>
      <c r="E86" s="419">
        <v>7.1672380000000002</v>
      </c>
      <c r="F86" s="419">
        <v>6.6827550000000002</v>
      </c>
      <c r="G86" s="419">
        <v>6.5826370000000001</v>
      </c>
      <c r="H86" s="419">
        <v>6.4811439999999996</v>
      </c>
      <c r="I86" s="419">
        <v>6.3888939999999996</v>
      </c>
      <c r="J86" s="419">
        <v>6.2711319999999997</v>
      </c>
      <c r="K86" s="419">
        <v>6.1750220000000002</v>
      </c>
      <c r="L86" s="419">
        <v>6.0765560000000001</v>
      </c>
      <c r="M86" s="419">
        <v>5.9839640000000003</v>
      </c>
      <c r="N86" s="419">
        <v>5.8931319999999996</v>
      </c>
      <c r="O86" s="419">
        <v>5.7896229999999997</v>
      </c>
    </row>
    <row r="87" spans="1:15">
      <c r="A87" s="103" t="s">
        <v>542</v>
      </c>
      <c r="B87" s="419">
        <v>1.8619870000000001</v>
      </c>
      <c r="C87" s="419">
        <v>1.944116</v>
      </c>
      <c r="D87" s="419">
        <v>2.0209359999999998</v>
      </c>
      <c r="E87" s="419">
        <v>2.1239469999999998</v>
      </c>
      <c r="F87" s="419">
        <v>2.0461809999999998</v>
      </c>
      <c r="G87" s="419">
        <v>2.0520459999999998</v>
      </c>
      <c r="H87" s="419">
        <v>1.96912</v>
      </c>
      <c r="I87" s="419">
        <v>1.9022619999999999</v>
      </c>
      <c r="J87" s="419">
        <v>1.7867139999999999</v>
      </c>
      <c r="K87" s="419">
        <v>1.630196</v>
      </c>
      <c r="L87" s="419">
        <v>1.430771</v>
      </c>
      <c r="M87" s="419">
        <v>1.4828840000000001</v>
      </c>
      <c r="N87" s="419">
        <v>1.720086</v>
      </c>
      <c r="O87" s="419">
        <v>1.64954</v>
      </c>
    </row>
    <row r="88" spans="1:15">
      <c r="A88" s="297"/>
      <c r="K88" s="386"/>
      <c r="L88" s="386"/>
      <c r="M88" s="386"/>
      <c r="N88" s="386"/>
      <c r="O88" s="386"/>
    </row>
    <row r="89" spans="1:15">
      <c r="A89" s="297"/>
      <c r="K89" s="386"/>
      <c r="L89" s="386"/>
      <c r="M89" s="386"/>
      <c r="N89" s="386"/>
      <c r="O89" s="386"/>
    </row>
    <row r="90" spans="1:15" ht="30">
      <c r="A90" s="300" t="s">
        <v>454</v>
      </c>
      <c r="K90" s="386"/>
      <c r="L90" s="386"/>
      <c r="M90" s="386"/>
      <c r="N90" s="386"/>
      <c r="O90" s="386"/>
    </row>
    <row r="91" spans="1:15">
      <c r="A91" s="301" t="s">
        <v>457</v>
      </c>
      <c r="B91" s="407">
        <v>11.878902</v>
      </c>
      <c r="C91" s="407">
        <v>11.784477000000001</v>
      </c>
      <c r="D91" s="407">
        <v>11.664804</v>
      </c>
      <c r="E91" s="407">
        <v>11.54167</v>
      </c>
      <c r="F91" s="407">
        <v>11.382405</v>
      </c>
      <c r="G91" s="407">
        <v>11.481131</v>
      </c>
      <c r="H91" s="407">
        <v>11.372884000000001</v>
      </c>
      <c r="I91" s="407">
        <v>11.246135000000001</v>
      </c>
      <c r="J91" s="407">
        <v>11.179126999999999</v>
      </c>
      <c r="K91" s="407">
        <v>10.942949</v>
      </c>
      <c r="L91" s="407">
        <v>10.832122999999999</v>
      </c>
      <c r="M91" s="407">
        <v>10.725288000000001</v>
      </c>
      <c r="N91" s="407">
        <v>10.606738999999999</v>
      </c>
      <c r="O91" s="407">
        <v>10.481771999999999</v>
      </c>
    </row>
    <row r="92" spans="1:15">
      <c r="A92" s="301" t="s">
        <v>458</v>
      </c>
      <c r="B92" s="407">
        <v>11.913536000000001</v>
      </c>
      <c r="C92" s="407">
        <v>11.8376</v>
      </c>
      <c r="D92" s="407">
        <v>11.305797999999999</v>
      </c>
      <c r="E92" s="407">
        <v>10.745433999999999</v>
      </c>
      <c r="F92" s="407">
        <v>10.243447</v>
      </c>
      <c r="G92" s="407">
        <v>9.8120229999999999</v>
      </c>
      <c r="H92" s="407">
        <v>9.5303489999999993</v>
      </c>
      <c r="I92" s="407">
        <v>9.2933160000000008</v>
      </c>
      <c r="J92" s="407">
        <v>9.0009599999999992</v>
      </c>
      <c r="K92" s="407">
        <v>8.9177490000000006</v>
      </c>
      <c r="L92" s="407">
        <v>8.9167889999999996</v>
      </c>
      <c r="M92" s="407">
        <v>8.9286019999999997</v>
      </c>
      <c r="N92" s="407">
        <v>8.8061419999999995</v>
      </c>
      <c r="O92" s="407">
        <v>8.8788630000000008</v>
      </c>
    </row>
    <row r="93" spans="1:15">
      <c r="A93" s="301" t="s">
        <v>545</v>
      </c>
      <c r="B93" s="407">
        <v>22.91</v>
      </c>
      <c r="C93" s="407">
        <v>21.84</v>
      </c>
      <c r="D93" s="407">
        <v>22.96</v>
      </c>
      <c r="E93" s="407">
        <v>25.07</v>
      </c>
      <c r="F93" s="407">
        <v>22.88</v>
      </c>
      <c r="G93" s="407">
        <v>22.964469000000001</v>
      </c>
      <c r="H93" s="407">
        <v>22.634132000000001</v>
      </c>
      <c r="I93" s="407">
        <v>22.316184</v>
      </c>
      <c r="J93" s="407">
        <v>22.031742000000001</v>
      </c>
      <c r="K93" s="407">
        <v>21.33</v>
      </c>
      <c r="L93" s="407">
        <v>21.02</v>
      </c>
      <c r="M93" s="407">
        <v>20.71</v>
      </c>
      <c r="N93" s="407">
        <v>20.399999999999999</v>
      </c>
      <c r="O93" s="407">
        <v>20.09</v>
      </c>
    </row>
    <row r="94" spans="1:15">
      <c r="A94" s="301" t="s">
        <v>546</v>
      </c>
      <c r="B94" s="407">
        <v>23.3</v>
      </c>
      <c r="C94" s="407">
        <v>23.59</v>
      </c>
      <c r="D94" s="407">
        <v>23.31</v>
      </c>
      <c r="E94" s="407">
        <v>24.35</v>
      </c>
      <c r="F94" s="407">
        <v>23.16</v>
      </c>
      <c r="G94" s="407">
        <v>22.8</v>
      </c>
      <c r="H94" s="407">
        <v>22.44</v>
      </c>
      <c r="I94" s="407">
        <v>22.08</v>
      </c>
      <c r="J94" s="407">
        <v>21.72</v>
      </c>
      <c r="K94" s="407">
        <v>21.36</v>
      </c>
      <c r="L94" s="407">
        <v>21</v>
      </c>
      <c r="M94" s="407">
        <v>20.64</v>
      </c>
      <c r="N94" s="407">
        <v>20.28</v>
      </c>
      <c r="O94" s="407">
        <v>19.920000000000002</v>
      </c>
    </row>
    <row r="95" spans="1:15">
      <c r="A95" s="348" t="s">
        <v>547</v>
      </c>
      <c r="B95" s="61">
        <v>33.6</v>
      </c>
      <c r="C95" s="61">
        <v>33.99</v>
      </c>
      <c r="D95" s="61">
        <v>35.17</v>
      </c>
      <c r="E95" s="61">
        <v>32.96</v>
      </c>
      <c r="F95" s="61">
        <v>32.65</v>
      </c>
      <c r="G95" s="61">
        <v>32.19</v>
      </c>
      <c r="H95" s="61">
        <v>31.72</v>
      </c>
      <c r="I95" s="61">
        <v>31.26</v>
      </c>
      <c r="J95" s="61">
        <v>30.79</v>
      </c>
      <c r="K95" s="61">
        <v>30.33</v>
      </c>
      <c r="L95" s="61">
        <v>29.86</v>
      </c>
      <c r="M95" s="61">
        <v>29.4</v>
      </c>
      <c r="N95" s="61">
        <v>28.93</v>
      </c>
      <c r="O95" s="61">
        <v>28.47</v>
      </c>
    </row>
    <row r="96" spans="1:15">
      <c r="A96" t="s">
        <v>735</v>
      </c>
      <c r="B96" s="347"/>
      <c r="C96" s="347"/>
      <c r="D96" s="347"/>
      <c r="E96" s="347"/>
      <c r="F96" s="347"/>
      <c r="G96" s="347"/>
      <c r="H96" s="347"/>
      <c r="I96" s="347"/>
      <c r="J96" s="347"/>
      <c r="K96" s="49"/>
    </row>
    <row r="97" spans="1:8">
      <c r="A97" t="s">
        <v>460</v>
      </c>
    </row>
    <row r="98" spans="1:8">
      <c r="A98" t="s">
        <v>459</v>
      </c>
    </row>
    <row r="99" spans="1:8">
      <c r="A99" t="s">
        <v>471</v>
      </c>
    </row>
    <row r="100" spans="1:8">
      <c r="A100" t="s">
        <v>592</v>
      </c>
    </row>
    <row r="102" spans="1:8">
      <c r="A102" s="46" t="s">
        <v>196</v>
      </c>
    </row>
    <row r="103" spans="1:8">
      <c r="A103" s="47" t="s">
        <v>109</v>
      </c>
    </row>
    <row r="105" spans="1:8">
      <c r="B105" t="s">
        <v>206</v>
      </c>
      <c r="C105" t="s">
        <v>207</v>
      </c>
      <c r="D105" t="s">
        <v>259</v>
      </c>
      <c r="E105" t="s">
        <v>451</v>
      </c>
      <c r="F105" t="s">
        <v>514</v>
      </c>
      <c r="G105" t="s">
        <v>515</v>
      </c>
      <c r="H105" t="s">
        <v>668</v>
      </c>
    </row>
    <row r="106" spans="1:8" ht="18">
      <c r="B106" s="593" t="s">
        <v>558</v>
      </c>
      <c r="C106" s="593"/>
      <c r="D106" s="593"/>
      <c r="E106" s="593"/>
      <c r="F106" s="593"/>
      <c r="G106" s="593"/>
      <c r="H106" s="593"/>
    </row>
    <row r="107" spans="1:8" ht="30">
      <c r="A107" s="335" t="s">
        <v>556</v>
      </c>
      <c r="B107" s="366">
        <v>45154</v>
      </c>
      <c r="C107" s="366">
        <v>40872.49</v>
      </c>
      <c r="D107" s="366">
        <v>22895.31</v>
      </c>
      <c r="E107" s="366">
        <v>22473.61</v>
      </c>
      <c r="F107" s="366">
        <v>43258.44</v>
      </c>
      <c r="G107" s="366">
        <v>70935.64</v>
      </c>
      <c r="H107" s="366">
        <v>88773.03</v>
      </c>
    </row>
    <row r="108" spans="1:8" ht="45">
      <c r="A108" s="335" t="s">
        <v>557</v>
      </c>
      <c r="B108" s="366">
        <v>0</v>
      </c>
      <c r="C108" s="366">
        <v>18</v>
      </c>
      <c r="D108" s="366">
        <v>6374</v>
      </c>
      <c r="E108" s="366">
        <v>6437</v>
      </c>
      <c r="F108" s="366">
        <v>9350</v>
      </c>
      <c r="G108" s="366">
        <v>33254</v>
      </c>
      <c r="H108" s="366">
        <v>51083</v>
      </c>
    </row>
    <row r="109" spans="1:8" ht="30" customHeight="1">
      <c r="A109" s="335" t="s">
        <v>561</v>
      </c>
      <c r="B109" s="366">
        <v>0</v>
      </c>
      <c r="C109" s="366">
        <v>0</v>
      </c>
      <c r="D109" s="366">
        <v>7699</v>
      </c>
      <c r="E109" s="366">
        <v>10537</v>
      </c>
      <c r="F109" s="366">
        <v>23589</v>
      </c>
      <c r="G109" s="366">
        <v>46523</v>
      </c>
      <c r="H109" s="366">
        <v>53155</v>
      </c>
    </row>
    <row r="110" spans="1:8">
      <c r="A110" s="335" t="s">
        <v>559</v>
      </c>
      <c r="B110" s="366">
        <v>41662</v>
      </c>
      <c r="C110" s="366">
        <v>66350</v>
      </c>
      <c r="D110" s="366">
        <v>120439</v>
      </c>
      <c r="E110" s="366">
        <v>223540</v>
      </c>
      <c r="F110" s="366">
        <v>255054</v>
      </c>
      <c r="G110" s="366">
        <v>308834</v>
      </c>
      <c r="H110" s="366">
        <v>371498</v>
      </c>
    </row>
    <row r="111" spans="1:8">
      <c r="A111" s="389" t="s">
        <v>560</v>
      </c>
      <c r="B111" s="112">
        <v>3295</v>
      </c>
      <c r="C111" s="112">
        <v>10612</v>
      </c>
      <c r="D111" s="112">
        <v>19808</v>
      </c>
      <c r="E111" s="112">
        <v>33107</v>
      </c>
      <c r="F111" s="112">
        <v>49971</v>
      </c>
      <c r="G111" s="112">
        <v>91092</v>
      </c>
      <c r="H111" s="112">
        <v>159395</v>
      </c>
    </row>
    <row r="112" spans="1:8">
      <c r="A112" s="335" t="s">
        <v>676</v>
      </c>
      <c r="B112" s="503"/>
      <c r="C112" s="503"/>
      <c r="D112" s="503"/>
      <c r="E112" s="503"/>
      <c r="F112" s="503"/>
      <c r="G112" s="503"/>
      <c r="H112" s="503"/>
    </row>
    <row r="113" spans="1:1">
      <c r="A113" t="s">
        <v>577</v>
      </c>
    </row>
    <row r="114" spans="1:1">
      <c r="A114" t="s">
        <v>578</v>
      </c>
    </row>
    <row r="115" spans="1:1">
      <c r="A115" t="s">
        <v>677</v>
      </c>
    </row>
  </sheetData>
  <mergeCells count="9">
    <mergeCell ref="B106:H106"/>
    <mergeCell ref="B4:E4"/>
    <mergeCell ref="A14:E14"/>
    <mergeCell ref="I20:L20"/>
    <mergeCell ref="I28:M28"/>
    <mergeCell ref="I40:N40"/>
    <mergeCell ref="B20:G20"/>
    <mergeCell ref="B28:G28"/>
    <mergeCell ref="B40:H4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G50"/>
  <sheetViews>
    <sheetView zoomScaleNormal="100" zoomScaleSheetLayoutView="100" workbookViewId="0"/>
  </sheetViews>
  <sheetFormatPr baseColWidth="10" defaultColWidth="11.42578125" defaultRowHeight="12.75"/>
  <cols>
    <col min="1" max="1" width="15.42578125" style="32" customWidth="1"/>
    <col min="2" max="2" width="40.5703125" style="32" customWidth="1"/>
    <col min="3" max="3" width="11.42578125" style="32"/>
    <col min="4" max="4" width="14.85546875" style="32" bestFit="1" customWidth="1"/>
    <col min="5" max="5" width="29" style="32" bestFit="1" customWidth="1"/>
    <col min="6" max="16384" width="11.42578125" style="32"/>
  </cols>
  <sheetData>
    <row r="1" spans="1:7" ht="15.75">
      <c r="A1" s="31" t="s">
        <v>114</v>
      </c>
    </row>
    <row r="2" spans="1:7" ht="15.75">
      <c r="A2" s="33"/>
      <c r="F2" s="34"/>
      <c r="G2" s="34"/>
    </row>
    <row r="3" spans="1:7" ht="15">
      <c r="A3" s="35" t="s">
        <v>115</v>
      </c>
      <c r="B3" s="35" t="s">
        <v>116</v>
      </c>
      <c r="C3" s="35"/>
      <c r="F3" s="36"/>
      <c r="G3" s="36"/>
    </row>
    <row r="4" spans="1:7" ht="15">
      <c r="A4" s="35" t="s">
        <v>117</v>
      </c>
      <c r="B4" s="35" t="s">
        <v>118</v>
      </c>
      <c r="C4" s="35"/>
    </row>
    <row r="5" spans="1:7" ht="15">
      <c r="A5" s="35" t="s">
        <v>119</v>
      </c>
      <c r="B5" s="35" t="s">
        <v>120</v>
      </c>
      <c r="C5" s="35"/>
    </row>
    <row r="6" spans="1:7" ht="15">
      <c r="A6" s="35" t="s">
        <v>121</v>
      </c>
      <c r="B6" s="35" t="s">
        <v>122</v>
      </c>
      <c r="C6" s="35"/>
    </row>
    <row r="7" spans="1:7" ht="15">
      <c r="A7" s="35" t="s">
        <v>123</v>
      </c>
      <c r="B7" s="35" t="s">
        <v>124</v>
      </c>
      <c r="C7" s="35"/>
      <c r="F7" s="37"/>
    </row>
    <row r="8" spans="1:7" ht="15">
      <c r="A8" s="35" t="s">
        <v>125</v>
      </c>
      <c r="B8" s="35" t="s">
        <v>126</v>
      </c>
      <c r="C8" s="35"/>
      <c r="F8" s="37"/>
    </row>
    <row r="9" spans="1:7" ht="15">
      <c r="A9" s="35" t="s">
        <v>127</v>
      </c>
      <c r="B9" s="35" t="s">
        <v>128</v>
      </c>
      <c r="C9" s="35"/>
      <c r="F9" s="37"/>
    </row>
    <row r="10" spans="1:7" ht="15">
      <c r="A10" s="35" t="s">
        <v>129</v>
      </c>
      <c r="B10" s="35" t="s">
        <v>130</v>
      </c>
      <c r="C10" s="35"/>
      <c r="F10" s="37"/>
    </row>
    <row r="11" spans="1:7" ht="15">
      <c r="A11" s="35" t="s">
        <v>131</v>
      </c>
      <c r="B11" s="35" t="s">
        <v>132</v>
      </c>
      <c r="C11" s="35"/>
      <c r="F11" s="37"/>
    </row>
    <row r="12" spans="1:7" ht="15">
      <c r="A12" s="35" t="s">
        <v>133</v>
      </c>
      <c r="B12" s="35" t="s">
        <v>134</v>
      </c>
      <c r="C12" s="35"/>
      <c r="F12" s="38"/>
      <c r="G12" s="38"/>
    </row>
    <row r="13" spans="1:7" ht="15">
      <c r="A13" s="35" t="s">
        <v>135</v>
      </c>
      <c r="B13" s="35" t="s">
        <v>136</v>
      </c>
      <c r="C13" s="35"/>
      <c r="F13" s="39"/>
      <c r="G13" s="39"/>
    </row>
    <row r="14" spans="1:7" ht="15">
      <c r="A14" s="35" t="s">
        <v>137</v>
      </c>
      <c r="B14" s="35" t="s">
        <v>138</v>
      </c>
      <c r="C14" s="35"/>
    </row>
    <row r="15" spans="1:7" ht="15">
      <c r="A15" s="35" t="s">
        <v>139</v>
      </c>
      <c r="B15" s="35" t="s">
        <v>140</v>
      </c>
      <c r="C15" s="35"/>
      <c r="D15" s="35"/>
      <c r="E15" s="35"/>
    </row>
    <row r="16" spans="1:7" ht="15">
      <c r="A16" s="35" t="s">
        <v>141</v>
      </c>
      <c r="B16" s="35" t="s">
        <v>142</v>
      </c>
      <c r="C16" s="40"/>
      <c r="D16" s="40"/>
      <c r="E16" s="40"/>
    </row>
    <row r="17" spans="1:5" ht="15">
      <c r="A17" s="35" t="s">
        <v>143</v>
      </c>
      <c r="B17" s="35" t="s">
        <v>144</v>
      </c>
    </row>
    <row r="18" spans="1:5" ht="15">
      <c r="A18" s="35" t="s">
        <v>145</v>
      </c>
      <c r="B18" s="35" t="s">
        <v>146</v>
      </c>
    </row>
    <row r="19" spans="1:5" ht="15">
      <c r="A19" s="35" t="s">
        <v>147</v>
      </c>
      <c r="B19" s="35" t="s">
        <v>148</v>
      </c>
    </row>
    <row r="20" spans="1:5" ht="15">
      <c r="A20" s="35" t="s">
        <v>149</v>
      </c>
      <c r="B20" s="35" t="s">
        <v>150</v>
      </c>
    </row>
    <row r="21" spans="1:5" ht="15">
      <c r="A21" s="35" t="s">
        <v>151</v>
      </c>
      <c r="B21" s="35" t="s">
        <v>152</v>
      </c>
    </row>
    <row r="22" spans="1:5" ht="15">
      <c r="A22" s="35" t="s">
        <v>153</v>
      </c>
      <c r="B22" s="35" t="s">
        <v>154</v>
      </c>
      <c r="C22" s="41"/>
      <c r="D22" s="41"/>
      <c r="E22" s="41"/>
    </row>
    <row r="23" spans="1:5" ht="15">
      <c r="A23" s="35" t="s">
        <v>155</v>
      </c>
      <c r="B23" s="35" t="s">
        <v>156</v>
      </c>
    </row>
    <row r="24" spans="1:5" ht="15">
      <c r="A24" s="35" t="s">
        <v>157</v>
      </c>
      <c r="B24" s="35" t="s">
        <v>158</v>
      </c>
    </row>
    <row r="25" spans="1:5" ht="15">
      <c r="A25" s="42" t="s">
        <v>159</v>
      </c>
      <c r="B25" s="43" t="s">
        <v>160</v>
      </c>
      <c r="C25" s="44"/>
      <c r="D25" s="44"/>
      <c r="E25" s="44"/>
    </row>
    <row r="26" spans="1:5" ht="15">
      <c r="A26" s="42" t="s">
        <v>161</v>
      </c>
      <c r="B26" s="43" t="s">
        <v>162</v>
      </c>
      <c r="C26" s="44"/>
      <c r="D26" s="44"/>
      <c r="E26" s="44"/>
    </row>
    <row r="27" spans="1:5" ht="15">
      <c r="A27" s="316" t="s">
        <v>331</v>
      </c>
      <c r="B27" s="130" t="s">
        <v>333</v>
      </c>
      <c r="C27" s="45"/>
      <c r="D27" s="45"/>
      <c r="E27" s="45"/>
    </row>
    <row r="28" spans="1:5" ht="15">
      <c r="A28" s="316" t="s">
        <v>473</v>
      </c>
      <c r="B28" s="315" t="s">
        <v>474</v>
      </c>
      <c r="C28" s="44"/>
      <c r="D28" s="44"/>
      <c r="E28" s="44"/>
    </row>
    <row r="29" spans="1:5" ht="15">
      <c r="A29" s="316" t="s">
        <v>475</v>
      </c>
      <c r="B29" s="315" t="s">
        <v>476</v>
      </c>
      <c r="C29" s="44"/>
      <c r="D29" s="44"/>
      <c r="E29" s="44"/>
    </row>
    <row r="30" spans="1:5" ht="15">
      <c r="A30" s="33" t="s">
        <v>477</v>
      </c>
      <c r="B30" s="33" t="s">
        <v>478</v>
      </c>
    </row>
    <row r="32" spans="1:5" ht="15.75">
      <c r="A32" s="31"/>
      <c r="B32"/>
    </row>
    <row r="33" spans="1:2" ht="15.75">
      <c r="A33" s="1"/>
      <c r="B33"/>
    </row>
    <row r="34" spans="1:2" ht="15">
      <c r="A34" s="35"/>
      <c r="B34" s="35"/>
    </row>
    <row r="35" spans="1:2" ht="15">
      <c r="A35" s="35"/>
      <c r="B35" s="35"/>
    </row>
    <row r="36" spans="1:2" ht="15">
      <c r="A36" s="35"/>
      <c r="B36" s="35"/>
    </row>
    <row r="37" spans="1:2" ht="15">
      <c r="A37" s="35"/>
      <c r="B37" s="35"/>
    </row>
    <row r="38" spans="1:2" ht="15">
      <c r="A38" s="35"/>
      <c r="B38" s="35"/>
    </row>
    <row r="39" spans="1:2" ht="15">
      <c r="A39" s="35"/>
      <c r="B39" s="35"/>
    </row>
    <row r="40" spans="1:2" ht="15">
      <c r="A40" s="35"/>
      <c r="B40" s="35"/>
    </row>
    <row r="41" spans="1:2" ht="15">
      <c r="A41" s="35"/>
      <c r="B41" s="35"/>
    </row>
    <row r="42" spans="1:2" ht="15">
      <c r="A42" s="35"/>
      <c r="B42" s="35"/>
    </row>
    <row r="43" spans="1:2" ht="15">
      <c r="A43" s="35"/>
      <c r="B43" s="35"/>
    </row>
    <row r="44" spans="1:2" ht="16.5" customHeight="1">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35"/>
      <c r="B50" s="35"/>
    </row>
  </sheetData>
  <pageMargins left="0.39370078740157483" right="0.39370078740157483" top="0.39370078740157483" bottom="0.39370078740157483" header="0.19685039370078741" footer="0.19685039370078741"/>
  <pageSetup paperSize="121" scale="41" firstPageNumber="72" fitToHeight="0" orientation="landscape" useFirstPageNumber="1" horizontalDpi="1200" verticalDpi="12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20"/>
  <dimension ref="A1:L10"/>
  <sheetViews>
    <sheetView workbookViewId="0">
      <selection activeCell="B15" sqref="B15"/>
    </sheetView>
  </sheetViews>
  <sheetFormatPr baseColWidth="10" defaultRowHeight="15"/>
  <cols>
    <col min="1" max="1" width="20.28515625" customWidth="1"/>
  </cols>
  <sheetData>
    <row r="1" spans="1:12">
      <c r="A1" s="46" t="s">
        <v>189</v>
      </c>
    </row>
    <row r="2" spans="1:12">
      <c r="A2" s="47" t="s">
        <v>110</v>
      </c>
    </row>
    <row r="4" spans="1:12" ht="17.25">
      <c r="A4" s="120"/>
      <c r="B4" s="390" t="s">
        <v>204</v>
      </c>
      <c r="C4" s="390" t="s">
        <v>205</v>
      </c>
      <c r="D4" s="390" t="s">
        <v>206</v>
      </c>
      <c r="E4" s="390" t="s">
        <v>207</v>
      </c>
      <c r="F4" s="390" t="s">
        <v>259</v>
      </c>
      <c r="G4" s="390" t="s">
        <v>451</v>
      </c>
      <c r="H4" s="390" t="s">
        <v>684</v>
      </c>
      <c r="I4" s="390" t="s">
        <v>685</v>
      </c>
      <c r="J4" s="390" t="s">
        <v>686</v>
      </c>
      <c r="K4" s="390" t="s">
        <v>710</v>
      </c>
      <c r="L4" s="390" t="s">
        <v>704</v>
      </c>
    </row>
    <row r="5" spans="1:12">
      <c r="A5" s="391" t="s">
        <v>567</v>
      </c>
      <c r="B5" s="392">
        <v>82748</v>
      </c>
      <c r="C5" s="392">
        <v>86496</v>
      </c>
      <c r="D5" s="392">
        <v>55926</v>
      </c>
      <c r="E5" s="392">
        <v>48934</v>
      </c>
      <c r="F5" s="392">
        <v>57211</v>
      </c>
      <c r="G5" s="392">
        <v>62221.225813385841</v>
      </c>
      <c r="H5" s="392">
        <v>55975.798963270252</v>
      </c>
      <c r="I5" s="392">
        <v>55739.313049461125</v>
      </c>
      <c r="J5" s="392">
        <v>60722.487951534313</v>
      </c>
      <c r="K5" s="392">
        <v>61510.003094364154</v>
      </c>
      <c r="L5" s="392">
        <v>82362.136456358989</v>
      </c>
    </row>
    <row r="6" spans="1:12">
      <c r="A6" s="391" t="s">
        <v>463</v>
      </c>
      <c r="B6" s="392">
        <v>33788</v>
      </c>
      <c r="C6" s="392">
        <v>35490</v>
      </c>
      <c r="D6" s="392">
        <v>31202</v>
      </c>
      <c r="E6" s="392">
        <v>34503</v>
      </c>
      <c r="F6" s="392">
        <v>41257</v>
      </c>
      <c r="G6" s="392">
        <v>40444.495887247314</v>
      </c>
      <c r="H6" s="392">
        <v>52693.895603009165</v>
      </c>
      <c r="I6" s="392">
        <v>49106.81409685847</v>
      </c>
      <c r="J6" s="392">
        <v>46195.667084820641</v>
      </c>
      <c r="K6" s="392">
        <v>51366.593376976933</v>
      </c>
      <c r="L6" s="392">
        <v>51124.697609326227</v>
      </c>
    </row>
    <row r="7" spans="1:12">
      <c r="A7" s="391" t="s">
        <v>568</v>
      </c>
      <c r="B7" s="392">
        <v>1660</v>
      </c>
      <c r="C7" s="392">
        <v>872</v>
      </c>
      <c r="D7" s="392">
        <v>824</v>
      </c>
      <c r="E7" s="392">
        <v>1484</v>
      </c>
      <c r="F7" s="392">
        <v>680</v>
      </c>
      <c r="G7" s="392">
        <v>413.21473220630145</v>
      </c>
      <c r="H7" s="392">
        <v>1391.0043427902158</v>
      </c>
      <c r="I7" s="392">
        <v>1810.6045607149474</v>
      </c>
      <c r="J7" s="392">
        <v>1530.5313912298993</v>
      </c>
      <c r="K7" s="392">
        <v>1001.5022997996901</v>
      </c>
      <c r="L7" s="392">
        <v>1920.8177565898636</v>
      </c>
    </row>
    <row r="8" spans="1:12" ht="15.75" thickBot="1">
      <c r="A8" s="393" t="s">
        <v>270</v>
      </c>
      <c r="B8" s="394">
        <v>118196</v>
      </c>
      <c r="C8" s="394">
        <v>122858</v>
      </c>
      <c r="D8" s="394">
        <v>87952</v>
      </c>
      <c r="E8" s="394">
        <v>84921</v>
      </c>
      <c r="F8" s="394">
        <v>99148</v>
      </c>
      <c r="G8" s="394">
        <v>103078.93643283944</v>
      </c>
      <c r="H8" s="394">
        <v>110060.69890906963</v>
      </c>
      <c r="I8" s="394">
        <v>106656.73170703455</v>
      </c>
      <c r="J8" s="394">
        <v>108448.68642758486</v>
      </c>
      <c r="K8" s="394">
        <v>113878.09877114078</v>
      </c>
      <c r="L8" s="394">
        <v>135407.65182227507</v>
      </c>
    </row>
    <row r="9" spans="1:12">
      <c r="A9" t="s">
        <v>635</v>
      </c>
    </row>
    <row r="10" spans="1:12">
      <c r="A10" t="s">
        <v>636</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21"/>
  <dimension ref="A1:Y20"/>
  <sheetViews>
    <sheetView workbookViewId="0">
      <pane xSplit="1" ySplit="5" topLeftCell="M6" activePane="bottomRight" state="frozen"/>
      <selection pane="topRight" activeCell="B1" sqref="B1"/>
      <selection pane="bottomLeft" activeCell="A6" sqref="A6"/>
      <selection pane="bottomRight" activeCell="X22" sqref="X22"/>
    </sheetView>
  </sheetViews>
  <sheetFormatPr baseColWidth="10" defaultRowHeight="15"/>
  <cols>
    <col min="1" max="1" width="26.140625" customWidth="1"/>
    <col min="2" max="2" width="6.5703125" bestFit="1" customWidth="1"/>
    <col min="3" max="3" width="15.42578125" bestFit="1" customWidth="1"/>
    <col min="5" max="5" width="6.5703125" bestFit="1" customWidth="1"/>
    <col min="6" max="6" width="15.42578125" bestFit="1" customWidth="1"/>
    <col min="9" max="9" width="15.42578125" bestFit="1" customWidth="1"/>
    <col min="11" max="11" width="6.5703125" bestFit="1" customWidth="1"/>
    <col min="12" max="12" width="15.42578125" bestFit="1" customWidth="1"/>
    <col min="14" max="14" width="6.5703125" bestFit="1" customWidth="1"/>
    <col min="15" max="15" width="15.42578125" bestFit="1" customWidth="1"/>
    <col min="17" max="17" width="6.5703125" bestFit="1" customWidth="1"/>
    <col min="18" max="18" width="15.42578125" bestFit="1" customWidth="1"/>
    <col min="20" max="20" width="6.5703125" bestFit="1" customWidth="1"/>
    <col min="21" max="21" width="15.42578125" bestFit="1" customWidth="1"/>
  </cols>
  <sheetData>
    <row r="1" spans="1:25">
      <c r="A1" s="46" t="s">
        <v>190</v>
      </c>
    </row>
    <row r="2" spans="1:25">
      <c r="A2" s="47" t="s">
        <v>111</v>
      </c>
    </row>
    <row r="3" spans="1:25">
      <c r="A3" s="54"/>
      <c r="B3" s="589">
        <v>2014</v>
      </c>
      <c r="C3" s="589"/>
      <c r="D3" s="589"/>
      <c r="E3" s="621">
        <v>2015</v>
      </c>
      <c r="F3" s="589"/>
      <c r="G3" s="622"/>
      <c r="H3" s="621">
        <v>2016</v>
      </c>
      <c r="I3" s="589"/>
      <c r="J3" s="622"/>
      <c r="K3" s="621">
        <v>2017</v>
      </c>
      <c r="L3" s="589"/>
      <c r="M3" s="622"/>
      <c r="N3" s="621">
        <v>2018</v>
      </c>
      <c r="O3" s="589"/>
      <c r="P3" s="622"/>
      <c r="Q3" s="621">
        <v>2019</v>
      </c>
      <c r="R3" s="589"/>
      <c r="S3" s="622"/>
      <c r="T3" s="621">
        <v>2020</v>
      </c>
      <c r="U3" s="589"/>
      <c r="V3" s="622"/>
      <c r="W3" s="621">
        <v>2021</v>
      </c>
      <c r="X3" s="589"/>
      <c r="Y3" s="622"/>
    </row>
    <row r="4" spans="1:25">
      <c r="A4" s="54"/>
      <c r="B4" s="589" t="s">
        <v>331</v>
      </c>
      <c r="C4" s="589"/>
      <c r="D4" s="589"/>
      <c r="E4" s="621" t="s">
        <v>331</v>
      </c>
      <c r="F4" s="589"/>
      <c r="G4" s="622"/>
      <c r="H4" s="621" t="s">
        <v>331</v>
      </c>
      <c r="I4" s="589"/>
      <c r="J4" s="622"/>
      <c r="K4" s="621" t="s">
        <v>331</v>
      </c>
      <c r="L4" s="589"/>
      <c r="M4" s="622"/>
      <c r="N4" s="621" t="s">
        <v>331</v>
      </c>
      <c r="O4" s="589"/>
      <c r="P4" s="622"/>
      <c r="Q4" s="621" t="s">
        <v>331</v>
      </c>
      <c r="R4" s="589"/>
      <c r="S4" s="622"/>
      <c r="T4" s="621" t="s">
        <v>331</v>
      </c>
      <c r="U4" s="589"/>
      <c r="V4" s="622"/>
      <c r="W4" s="621" t="s">
        <v>331</v>
      </c>
      <c r="X4" s="589"/>
      <c r="Y4" s="622"/>
    </row>
    <row r="5" spans="1:25" ht="30">
      <c r="B5" s="131" t="s">
        <v>327</v>
      </c>
      <c r="C5" s="131" t="s">
        <v>329</v>
      </c>
      <c r="D5" s="132" t="s">
        <v>330</v>
      </c>
      <c r="E5" s="133" t="s">
        <v>327</v>
      </c>
      <c r="F5" s="131" t="s">
        <v>329</v>
      </c>
      <c r="G5" s="134" t="s">
        <v>330</v>
      </c>
      <c r="H5" s="133" t="s">
        <v>327</v>
      </c>
      <c r="I5" s="131" t="s">
        <v>329</v>
      </c>
      <c r="J5" s="134" t="s">
        <v>330</v>
      </c>
      <c r="K5" s="133" t="s">
        <v>327</v>
      </c>
      <c r="L5" s="131" t="s">
        <v>329</v>
      </c>
      <c r="M5" s="134" t="s">
        <v>330</v>
      </c>
      <c r="N5" s="133" t="s">
        <v>327</v>
      </c>
      <c r="O5" s="131" t="s">
        <v>329</v>
      </c>
      <c r="P5" s="134" t="s">
        <v>330</v>
      </c>
      <c r="Q5" s="133" t="s">
        <v>327</v>
      </c>
      <c r="R5" s="131" t="s">
        <v>329</v>
      </c>
      <c r="S5" s="134" t="s">
        <v>330</v>
      </c>
      <c r="T5" s="133" t="s">
        <v>327</v>
      </c>
      <c r="U5" s="131" t="s">
        <v>329</v>
      </c>
      <c r="V5" s="134" t="s">
        <v>330</v>
      </c>
      <c r="W5" s="133" t="s">
        <v>327</v>
      </c>
      <c r="X5" s="131" t="s">
        <v>329</v>
      </c>
      <c r="Y5" s="134" t="s">
        <v>330</v>
      </c>
    </row>
    <row r="6" spans="1:25">
      <c r="A6" s="113" t="s">
        <v>237</v>
      </c>
      <c r="B6" s="135">
        <v>172.65</v>
      </c>
      <c r="C6" s="136"/>
      <c r="D6" s="136"/>
      <c r="E6" s="137">
        <v>51.7</v>
      </c>
      <c r="F6" s="138"/>
      <c r="G6" s="139"/>
      <c r="H6" s="137"/>
      <c r="I6" s="138"/>
      <c r="J6" s="139"/>
      <c r="K6" s="137"/>
      <c r="L6" s="138"/>
      <c r="M6" s="139"/>
      <c r="N6" s="137">
        <v>224.3</v>
      </c>
      <c r="O6" s="138"/>
      <c r="P6" s="139"/>
      <c r="Q6" s="137"/>
      <c r="R6" s="138"/>
      <c r="S6" s="139"/>
      <c r="T6" s="137"/>
      <c r="U6" s="138"/>
      <c r="V6" s="139"/>
      <c r="Y6" s="522"/>
    </row>
    <row r="7" spans="1:25">
      <c r="A7" s="113" t="s">
        <v>332</v>
      </c>
      <c r="B7" s="135"/>
      <c r="C7" s="136"/>
      <c r="D7" s="136"/>
      <c r="E7" s="140">
        <v>58</v>
      </c>
      <c r="F7" s="136">
        <v>16</v>
      </c>
      <c r="G7" s="139"/>
      <c r="H7" s="140"/>
      <c r="I7" s="136"/>
      <c r="J7" s="139"/>
      <c r="K7" s="140"/>
      <c r="L7" s="136">
        <v>16</v>
      </c>
      <c r="M7" s="139"/>
      <c r="N7" s="140"/>
      <c r="O7" s="136"/>
      <c r="P7" s="139"/>
      <c r="Q7" s="140"/>
      <c r="R7" s="136"/>
      <c r="S7" s="139"/>
      <c r="T7" s="140"/>
      <c r="U7" s="136"/>
      <c r="V7" s="139"/>
      <c r="W7" s="49">
        <v>24</v>
      </c>
      <c r="Y7" s="523"/>
    </row>
    <row r="8" spans="1:25">
      <c r="A8" s="113" t="s">
        <v>63</v>
      </c>
      <c r="B8" s="135">
        <v>217.9</v>
      </c>
      <c r="C8" s="136"/>
      <c r="D8" s="136"/>
      <c r="E8" s="140">
        <v>165.5</v>
      </c>
      <c r="F8" s="136"/>
      <c r="G8" s="139"/>
      <c r="H8" s="140"/>
      <c r="I8" s="136"/>
      <c r="J8" s="139"/>
      <c r="K8" s="140"/>
      <c r="L8" s="136">
        <v>23.2</v>
      </c>
      <c r="M8" s="139"/>
      <c r="N8" s="140"/>
      <c r="O8" s="136"/>
      <c r="P8" s="139"/>
      <c r="Q8" s="140"/>
      <c r="R8" s="136"/>
      <c r="S8" s="139"/>
      <c r="T8" s="140"/>
      <c r="U8" s="136"/>
      <c r="V8" s="139"/>
      <c r="Y8" s="523"/>
    </row>
    <row r="9" spans="1:25">
      <c r="A9" s="113" t="s">
        <v>238</v>
      </c>
      <c r="B9" s="135">
        <v>24.6</v>
      </c>
      <c r="C9" s="136"/>
      <c r="D9" s="136">
        <v>3.75</v>
      </c>
      <c r="E9" s="141"/>
      <c r="F9" s="136"/>
      <c r="G9" s="139"/>
      <c r="H9" s="141"/>
      <c r="I9" s="136"/>
      <c r="J9" s="139"/>
      <c r="K9" s="141"/>
      <c r="L9" s="136"/>
      <c r="M9" s="139">
        <v>18</v>
      </c>
      <c r="N9" s="141"/>
      <c r="O9" s="136"/>
      <c r="P9" s="139"/>
      <c r="Q9" s="141"/>
      <c r="R9" s="136"/>
      <c r="S9" s="139"/>
      <c r="T9" s="141"/>
      <c r="U9" s="136"/>
      <c r="V9" s="139"/>
      <c r="Y9" s="523"/>
    </row>
    <row r="10" spans="1:25">
      <c r="A10" s="113" t="s">
        <v>65</v>
      </c>
      <c r="B10" s="135"/>
      <c r="C10" s="136"/>
      <c r="D10" s="136"/>
      <c r="E10" s="141"/>
      <c r="F10" s="136"/>
      <c r="G10" s="139"/>
      <c r="H10" s="141"/>
      <c r="I10" s="136"/>
      <c r="J10" s="139"/>
      <c r="K10" s="141"/>
      <c r="L10" s="136"/>
      <c r="M10" s="139">
        <v>4.8</v>
      </c>
      <c r="N10" s="141"/>
      <c r="O10" s="136"/>
      <c r="P10" s="139"/>
      <c r="Q10" s="141"/>
      <c r="R10" s="136"/>
      <c r="S10" s="139"/>
      <c r="T10" s="141"/>
      <c r="U10" s="136"/>
      <c r="V10" s="139"/>
      <c r="Y10" s="523"/>
    </row>
    <row r="11" spans="1:25">
      <c r="A11" s="113" t="s">
        <v>242</v>
      </c>
      <c r="B11" s="135"/>
      <c r="C11" s="136"/>
      <c r="D11" s="136"/>
      <c r="E11" s="141"/>
      <c r="F11" s="136"/>
      <c r="G11" s="139">
        <v>5.2</v>
      </c>
      <c r="H11" s="141"/>
      <c r="I11" s="136"/>
      <c r="J11" s="139"/>
      <c r="K11" s="141"/>
      <c r="L11" s="136"/>
      <c r="M11" s="139"/>
      <c r="N11" s="141"/>
      <c r="O11" s="136"/>
      <c r="P11" s="139"/>
      <c r="Q11" s="141"/>
      <c r="R11" s="136"/>
      <c r="S11" s="139"/>
      <c r="T11" s="141"/>
      <c r="U11" s="136"/>
      <c r="V11" s="139"/>
      <c r="Y11" s="523"/>
    </row>
    <row r="12" spans="1:25">
      <c r="A12" s="113" t="s">
        <v>240</v>
      </c>
      <c r="B12" s="135"/>
      <c r="C12" s="136"/>
      <c r="D12" s="136"/>
      <c r="E12" s="141"/>
      <c r="F12" s="136"/>
      <c r="G12" s="139">
        <v>50</v>
      </c>
      <c r="H12" s="141"/>
      <c r="I12" s="136"/>
      <c r="J12" s="139"/>
      <c r="K12" s="141"/>
      <c r="L12" s="136"/>
      <c r="M12" s="139"/>
      <c r="N12" s="141"/>
      <c r="O12" s="136"/>
      <c r="P12" s="139"/>
      <c r="Q12" s="141"/>
      <c r="R12" s="136"/>
      <c r="S12" s="139"/>
      <c r="T12" s="141"/>
      <c r="U12" s="136"/>
      <c r="V12" s="139"/>
      <c r="Y12" s="523"/>
    </row>
    <row r="13" spans="1:25" ht="30">
      <c r="A13" s="113" t="s">
        <v>236</v>
      </c>
      <c r="B13" s="135">
        <v>21.15</v>
      </c>
      <c r="C13" s="136"/>
      <c r="D13" s="136"/>
      <c r="E13" s="141">
        <v>95.15</v>
      </c>
      <c r="F13" s="136"/>
      <c r="G13" s="139"/>
      <c r="H13" s="141">
        <v>224.05</v>
      </c>
      <c r="I13" s="136"/>
      <c r="J13" s="139"/>
      <c r="K13" s="141"/>
      <c r="L13" s="136"/>
      <c r="M13" s="139"/>
      <c r="N13" s="141"/>
      <c r="O13" s="136"/>
      <c r="P13" s="139"/>
      <c r="Q13" s="141"/>
      <c r="R13" s="136"/>
      <c r="S13" s="139"/>
      <c r="T13" s="141">
        <v>6.4</v>
      </c>
      <c r="U13" s="136"/>
      <c r="V13" s="139"/>
      <c r="Y13" s="523"/>
    </row>
    <row r="14" spans="1:25">
      <c r="A14" s="113" t="s">
        <v>244</v>
      </c>
      <c r="B14" s="135"/>
      <c r="C14" s="136"/>
      <c r="D14" s="136"/>
      <c r="E14" s="141">
        <v>48</v>
      </c>
      <c r="F14" s="136"/>
      <c r="G14" s="139"/>
      <c r="H14" s="141"/>
      <c r="I14" s="136"/>
      <c r="J14" s="139"/>
      <c r="K14" s="141"/>
      <c r="L14" s="136"/>
      <c r="M14" s="139"/>
      <c r="N14" s="141">
        <v>147.19999999999999</v>
      </c>
      <c r="O14" s="136"/>
      <c r="P14" s="139"/>
      <c r="Q14" s="141"/>
      <c r="R14" s="136"/>
      <c r="S14" s="139"/>
      <c r="T14" s="141"/>
      <c r="U14" s="136"/>
      <c r="V14" s="139"/>
      <c r="Y14" s="523"/>
    </row>
    <row r="15" spans="1:25">
      <c r="A15" s="113" t="s">
        <v>239</v>
      </c>
      <c r="B15" s="135"/>
      <c r="C15" s="136">
        <v>640</v>
      </c>
      <c r="D15" s="136"/>
      <c r="E15" s="141"/>
      <c r="F15" s="136">
        <v>270</v>
      </c>
      <c r="G15" s="139"/>
      <c r="H15" s="141"/>
      <c r="I15" s="136"/>
      <c r="J15" s="139"/>
      <c r="K15" s="141"/>
      <c r="L15" s="136">
        <v>395</v>
      </c>
      <c r="M15" s="139"/>
      <c r="N15" s="141"/>
      <c r="O15" s="136"/>
      <c r="P15" s="139"/>
      <c r="Q15" s="141"/>
      <c r="R15" s="136"/>
      <c r="S15" s="139"/>
      <c r="T15" s="141"/>
      <c r="U15" s="136"/>
      <c r="V15" s="139"/>
      <c r="Y15" s="523"/>
    </row>
    <row r="16" spans="1:25">
      <c r="A16" s="113" t="s">
        <v>241</v>
      </c>
      <c r="B16" s="135">
        <v>3</v>
      </c>
      <c r="C16" s="136"/>
      <c r="D16" s="136"/>
      <c r="E16" s="141"/>
      <c r="F16" s="136"/>
      <c r="G16" s="139"/>
      <c r="H16" s="141"/>
      <c r="I16" s="136"/>
      <c r="J16" s="139"/>
      <c r="K16" s="141"/>
      <c r="L16" s="136"/>
      <c r="M16" s="139"/>
      <c r="N16" s="141"/>
      <c r="O16" s="136"/>
      <c r="P16" s="139"/>
      <c r="Q16" s="141"/>
      <c r="R16" s="136"/>
      <c r="S16" s="139"/>
      <c r="T16" s="141"/>
      <c r="U16" s="136"/>
      <c r="V16" s="139"/>
      <c r="Y16" s="523"/>
    </row>
    <row r="17" spans="1:25">
      <c r="A17" s="113" t="s">
        <v>246</v>
      </c>
      <c r="B17" s="135"/>
      <c r="C17" s="136"/>
      <c r="D17" s="136"/>
      <c r="E17" s="141"/>
      <c r="F17" s="136"/>
      <c r="G17" s="139"/>
      <c r="H17" s="141">
        <v>24.6</v>
      </c>
      <c r="I17" s="136"/>
      <c r="J17" s="139"/>
      <c r="K17" s="141"/>
      <c r="L17" s="136"/>
      <c r="M17" s="139"/>
      <c r="N17" s="141"/>
      <c r="O17" s="136"/>
      <c r="P17" s="139"/>
      <c r="Q17" s="141"/>
      <c r="R17" s="136"/>
      <c r="S17" s="139"/>
      <c r="T17" s="141"/>
      <c r="U17" s="136"/>
      <c r="V17" s="139"/>
      <c r="Y17" s="523"/>
    </row>
    <row r="18" spans="1:25">
      <c r="A18" s="114" t="s">
        <v>328</v>
      </c>
      <c r="B18" s="142">
        <f>SUM(B6:B16)</f>
        <v>439.3</v>
      </c>
      <c r="C18" s="143">
        <v>640</v>
      </c>
      <c r="D18" s="143">
        <v>3.75</v>
      </c>
      <c r="E18" s="144">
        <v>418.35</v>
      </c>
      <c r="F18" s="143">
        <v>286</v>
      </c>
      <c r="G18" s="145">
        <v>55.2</v>
      </c>
      <c r="H18" s="144">
        <v>248.65</v>
      </c>
      <c r="I18" s="143">
        <v>0</v>
      </c>
      <c r="J18" s="145">
        <v>0</v>
      </c>
      <c r="K18" s="144">
        <v>0</v>
      </c>
      <c r="L18" s="143">
        <v>434.2</v>
      </c>
      <c r="M18" s="145">
        <v>22.8</v>
      </c>
      <c r="N18" s="144">
        <v>371.5</v>
      </c>
      <c r="O18" s="143">
        <v>0</v>
      </c>
      <c r="P18" s="145">
        <v>0</v>
      </c>
      <c r="Q18" s="144">
        <v>0</v>
      </c>
      <c r="R18" s="143">
        <v>0</v>
      </c>
      <c r="S18" s="145">
        <v>0</v>
      </c>
      <c r="T18" s="144">
        <v>6.4</v>
      </c>
      <c r="U18" s="143">
        <v>0</v>
      </c>
      <c r="V18" s="145">
        <v>0</v>
      </c>
      <c r="W18" s="524">
        <v>24</v>
      </c>
      <c r="X18" s="143">
        <v>0</v>
      </c>
      <c r="Y18" s="145">
        <v>0</v>
      </c>
    </row>
    <row r="19" spans="1:25">
      <c r="A19" t="s">
        <v>635</v>
      </c>
    </row>
    <row r="20" spans="1:25">
      <c r="A20" t="s">
        <v>636</v>
      </c>
    </row>
  </sheetData>
  <mergeCells count="16">
    <mergeCell ref="W3:Y3"/>
    <mergeCell ref="W4:Y4"/>
    <mergeCell ref="T3:V3"/>
    <mergeCell ref="T4:V4"/>
    <mergeCell ref="Q3:S3"/>
    <mergeCell ref="Q4:S4"/>
    <mergeCell ref="N3:P3"/>
    <mergeCell ref="N4:P4"/>
    <mergeCell ref="K3:M3"/>
    <mergeCell ref="K4:M4"/>
    <mergeCell ref="B4:D4"/>
    <mergeCell ref="E4:G4"/>
    <mergeCell ref="B3:D3"/>
    <mergeCell ref="E3:G3"/>
    <mergeCell ref="H3:J3"/>
    <mergeCell ref="H4:J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22"/>
  <dimension ref="A1:P44"/>
  <sheetViews>
    <sheetView workbookViewId="0">
      <selection activeCell="K29" sqref="K29"/>
    </sheetView>
  </sheetViews>
  <sheetFormatPr baseColWidth="10" defaultRowHeight="15"/>
  <cols>
    <col min="1" max="1" width="39.140625" customWidth="1"/>
    <col min="2" max="4" width="9.7109375" bestFit="1" customWidth="1"/>
    <col min="5" max="8" width="10.42578125" bestFit="1" customWidth="1"/>
    <col min="9" max="9" width="11" customWidth="1"/>
    <col min="10" max="10" width="10.42578125" customWidth="1"/>
    <col min="12" max="12" width="10.28515625" customWidth="1"/>
    <col min="13" max="13" width="10" customWidth="1"/>
    <col min="14" max="14" width="10.28515625" customWidth="1"/>
  </cols>
  <sheetData>
    <row r="1" spans="1:16">
      <c r="A1" s="46" t="s">
        <v>191</v>
      </c>
    </row>
    <row r="2" spans="1:16">
      <c r="A2" s="47" t="s">
        <v>112</v>
      </c>
    </row>
    <row r="3" spans="1:16">
      <c r="J3" s="101"/>
    </row>
    <row r="4" spans="1:16">
      <c r="A4" s="103"/>
      <c r="B4" s="360">
        <v>2007</v>
      </c>
      <c r="C4" s="360">
        <v>2008</v>
      </c>
      <c r="D4" s="360">
        <v>2009</v>
      </c>
      <c r="E4" s="360">
        <v>2010</v>
      </c>
      <c r="F4" s="360">
        <v>2011</v>
      </c>
      <c r="G4" s="360">
        <v>2012</v>
      </c>
      <c r="H4" s="360">
        <v>2013</v>
      </c>
      <c r="I4" s="360">
        <v>2014</v>
      </c>
      <c r="J4" s="360">
        <v>2015</v>
      </c>
      <c r="K4" s="360">
        <v>2016</v>
      </c>
      <c r="L4" s="360">
        <v>2017</v>
      </c>
      <c r="M4" s="360">
        <v>2018</v>
      </c>
      <c r="N4" s="360">
        <v>2019</v>
      </c>
      <c r="O4" s="360">
        <v>2020</v>
      </c>
      <c r="P4" s="303"/>
    </row>
    <row r="5" spans="1:16">
      <c r="A5" s="103"/>
      <c r="B5" s="624" t="s">
        <v>211</v>
      </c>
      <c r="C5" s="624"/>
      <c r="D5" s="624"/>
      <c r="E5" s="624"/>
      <c r="F5" s="624"/>
      <c r="G5" s="624"/>
      <c r="H5" s="624"/>
      <c r="I5" s="624"/>
      <c r="J5" s="624"/>
      <c r="K5" s="624"/>
      <c r="L5" s="624"/>
      <c r="M5" s="624"/>
      <c r="N5" s="624"/>
      <c r="O5" s="624"/>
      <c r="P5" s="306"/>
    </row>
    <row r="6" spans="1:16">
      <c r="A6" s="307" t="s">
        <v>461</v>
      </c>
      <c r="B6" s="49">
        <v>1.0656409063627166</v>
      </c>
      <c r="C6" s="49">
        <v>1.240257235796689</v>
      </c>
      <c r="D6" s="49">
        <v>0.88173260667222408</v>
      </c>
      <c r="E6" s="49">
        <v>1.0992804239842797</v>
      </c>
      <c r="F6" s="49">
        <v>1.0551559610757837</v>
      </c>
      <c r="G6" s="49">
        <v>1.396332873943873</v>
      </c>
      <c r="H6" s="49">
        <v>1.20022797642011</v>
      </c>
      <c r="I6" s="49">
        <v>0.6624944124973019</v>
      </c>
      <c r="J6" s="49">
        <v>0.95105106018483887</v>
      </c>
      <c r="K6" s="49">
        <v>0.92794594932421171</v>
      </c>
      <c r="L6" s="49">
        <v>0.76427296432228253</v>
      </c>
      <c r="M6" s="49">
        <v>0.88161331565173717</v>
      </c>
      <c r="N6" s="49">
        <v>0.97250275509594364</v>
      </c>
      <c r="O6" s="49">
        <v>0.8917342165183193</v>
      </c>
      <c r="P6" s="306"/>
    </row>
    <row r="7" spans="1:16">
      <c r="A7" s="307" t="s">
        <v>462</v>
      </c>
      <c r="B7" s="49">
        <v>39.771914508839671</v>
      </c>
      <c r="C7" s="49">
        <v>38.555356729490342</v>
      </c>
      <c r="D7" s="49">
        <v>38.400014408940116</v>
      </c>
      <c r="E7" s="49">
        <v>38.444094997565905</v>
      </c>
      <c r="F7" s="49">
        <v>38.266093251047991</v>
      </c>
      <c r="G7" s="49">
        <v>39.707419185186374</v>
      </c>
      <c r="H7" s="49">
        <v>38.732502055207199</v>
      </c>
      <c r="I7" s="49">
        <v>36.669538248397004</v>
      </c>
      <c r="J7" s="49">
        <v>36.711485716965882</v>
      </c>
      <c r="K7" s="49">
        <v>37.626468358582308</v>
      </c>
      <c r="L7" s="49">
        <v>38.307224074436007</v>
      </c>
      <c r="M7" s="49">
        <v>37.787250127650978</v>
      </c>
      <c r="N7" s="49">
        <v>37.577523308159186</v>
      </c>
      <c r="O7" s="49">
        <v>33.9650182203765</v>
      </c>
      <c r="P7" s="306"/>
    </row>
    <row r="8" spans="1:16">
      <c r="A8" s="307" t="s">
        <v>463</v>
      </c>
      <c r="B8" s="49">
        <v>12.528481613407338</v>
      </c>
      <c r="C8" s="49">
        <v>12.019625504423201</v>
      </c>
      <c r="D8" s="49">
        <v>13.652489475430546</v>
      </c>
      <c r="E8" s="49">
        <v>13.764951044270509</v>
      </c>
      <c r="F8" s="49">
        <v>14.065613358113559</v>
      </c>
      <c r="G8" s="49">
        <v>13.555495977629842</v>
      </c>
      <c r="H8" s="49">
        <v>14.05311710107992</v>
      </c>
      <c r="I8" s="49">
        <v>14.895256012890275</v>
      </c>
      <c r="J8" s="49">
        <v>14.89454598395411</v>
      </c>
      <c r="K8" s="49">
        <v>14.027743592267683</v>
      </c>
      <c r="L8" s="49">
        <v>14.562443516806599</v>
      </c>
      <c r="M8" s="49">
        <v>14.257232776138013</v>
      </c>
      <c r="N8" s="49">
        <v>14.21424836901434</v>
      </c>
      <c r="O8" s="49">
        <v>14.083077142885388</v>
      </c>
      <c r="P8" s="306"/>
    </row>
    <row r="9" spans="1:16">
      <c r="A9" s="307" t="s">
        <v>464</v>
      </c>
      <c r="B9" s="49">
        <v>37.544151010756636</v>
      </c>
      <c r="C9" s="49">
        <v>39.007824309715531</v>
      </c>
      <c r="D9" s="49">
        <v>38.320103568924615</v>
      </c>
      <c r="E9" s="49">
        <v>38.535731426181705</v>
      </c>
      <c r="F9" s="49">
        <v>38.448518454846749</v>
      </c>
      <c r="G9" s="49">
        <v>37.386024070914083</v>
      </c>
      <c r="H9" s="49">
        <v>37.859232458042385</v>
      </c>
      <c r="I9" s="49">
        <v>38.93822452873934</v>
      </c>
      <c r="J9" s="49">
        <v>37.652851693089815</v>
      </c>
      <c r="K9" s="49">
        <v>37.865283654678478</v>
      </c>
      <c r="L9" s="49">
        <v>37.172037354283248</v>
      </c>
      <c r="M9" s="49">
        <v>37.596562355971344</v>
      </c>
      <c r="N9" s="49">
        <v>37.162449231805105</v>
      </c>
      <c r="O9" s="49">
        <v>41.194440613015018</v>
      </c>
      <c r="P9" s="306"/>
    </row>
    <row r="10" spans="1:16">
      <c r="A10" s="307" t="s">
        <v>465</v>
      </c>
      <c r="B10" s="49">
        <v>7.6845232900192392E-2</v>
      </c>
      <c r="C10" s="49">
        <v>6.4536787127591283E-2</v>
      </c>
      <c r="D10" s="49">
        <v>6.3492465511032561E-2</v>
      </c>
      <c r="E10" s="49">
        <v>6.5824184698835539E-2</v>
      </c>
      <c r="F10" s="49">
        <v>6.1791768227732899E-2</v>
      </c>
      <c r="G10" s="49">
        <v>7.0700611443503966E-2</v>
      </c>
      <c r="H10" s="49">
        <v>0</v>
      </c>
      <c r="I10" s="49">
        <v>0</v>
      </c>
      <c r="J10" s="49">
        <v>0</v>
      </c>
      <c r="K10" s="49">
        <v>0</v>
      </c>
      <c r="L10" s="49">
        <v>0</v>
      </c>
      <c r="M10" s="49">
        <v>0</v>
      </c>
      <c r="N10" s="49">
        <v>0</v>
      </c>
      <c r="O10" s="49">
        <v>0</v>
      </c>
      <c r="P10" s="306"/>
    </row>
    <row r="11" spans="1:16">
      <c r="A11" s="307" t="s">
        <v>327</v>
      </c>
      <c r="B11" s="49">
        <v>0.11865909383184839</v>
      </c>
      <c r="C11" s="49">
        <v>0.1443837687078901</v>
      </c>
      <c r="D11" s="49">
        <v>0.19962728265720325</v>
      </c>
      <c r="E11" s="49">
        <v>0.26293668908218537</v>
      </c>
      <c r="F11" s="49">
        <v>0.26828815961572278</v>
      </c>
      <c r="G11" s="49">
        <v>0.43008121109340086</v>
      </c>
      <c r="H11" s="49">
        <v>0.7767448036233674</v>
      </c>
      <c r="I11" s="49">
        <v>1.1697128203973872</v>
      </c>
      <c r="J11" s="49">
        <v>1.4402691623368213</v>
      </c>
      <c r="K11" s="49">
        <v>1.4498259858859144</v>
      </c>
      <c r="L11" s="49">
        <v>1.5695187705655418</v>
      </c>
      <c r="M11" s="49">
        <v>1.8426301728623511</v>
      </c>
      <c r="N11" s="49">
        <v>1.9186998890025311</v>
      </c>
      <c r="O11" s="49">
        <v>2.0283158410451478</v>
      </c>
      <c r="P11" s="306"/>
    </row>
    <row r="12" spans="1:16">
      <c r="A12" s="310" t="s">
        <v>466</v>
      </c>
      <c r="B12" s="61">
        <v>8.8943076339015832</v>
      </c>
      <c r="C12" s="61">
        <v>8.9680156647387488</v>
      </c>
      <c r="D12" s="61">
        <v>8.482540191864258</v>
      </c>
      <c r="E12" s="61">
        <v>7.8271812342165887</v>
      </c>
      <c r="F12" s="61">
        <v>7.8345390470724574</v>
      </c>
      <c r="G12" s="61">
        <v>7.4539460697889206</v>
      </c>
      <c r="H12" s="61">
        <v>7.3781756056270114</v>
      </c>
      <c r="I12" s="61">
        <v>7.6647739770786938</v>
      </c>
      <c r="J12" s="61">
        <v>8.3497963834685418</v>
      </c>
      <c r="K12" s="61">
        <v>8.1027324592613947</v>
      </c>
      <c r="L12" s="61">
        <v>7.6245033195863261</v>
      </c>
      <c r="M12" s="61">
        <v>7.634711251725582</v>
      </c>
      <c r="N12" s="61">
        <v>8.1545764469229169</v>
      </c>
      <c r="O12" s="61">
        <v>7.8374139661596276</v>
      </c>
      <c r="P12" s="306"/>
    </row>
    <row r="13" spans="1:16">
      <c r="A13" s="308" t="s">
        <v>711</v>
      </c>
      <c r="B13" s="387">
        <v>46.557117738490064</v>
      </c>
      <c r="C13" s="387">
        <v>48.120223743162171</v>
      </c>
      <c r="D13" s="387">
        <v>47.002271043446079</v>
      </c>
      <c r="E13" s="387">
        <v>46.625849349480475</v>
      </c>
      <c r="F13" s="387">
        <v>46.551345661534924</v>
      </c>
      <c r="G13" s="387">
        <v>45.270051351796411</v>
      </c>
      <c r="H13" s="387">
        <v>46.014152867292765</v>
      </c>
      <c r="I13" s="387">
        <v>47.772711326215429</v>
      </c>
      <c r="J13" s="387">
        <v>47.442917238895177</v>
      </c>
      <c r="K13" s="387">
        <v>47.417842099825783</v>
      </c>
      <c r="L13" s="387">
        <v>46.366059444435123</v>
      </c>
      <c r="M13" s="387">
        <v>47.073903780559277</v>
      </c>
      <c r="N13" s="387">
        <v>47.235725567730555</v>
      </c>
      <c r="O13" s="387">
        <v>51.060170420219805</v>
      </c>
      <c r="P13" s="525"/>
    </row>
    <row r="14" spans="1:16">
      <c r="A14" s="304"/>
      <c r="B14" s="305"/>
      <c r="C14" s="305"/>
      <c r="D14" s="305"/>
      <c r="E14" s="305"/>
      <c r="F14" s="305"/>
      <c r="J14" s="101"/>
      <c r="K14" s="312"/>
      <c r="L14" s="312"/>
      <c r="M14" s="312"/>
      <c r="N14" s="312"/>
      <c r="O14" s="312"/>
      <c r="P14" s="313"/>
    </row>
    <row r="15" spans="1:16">
      <c r="B15" s="360">
        <v>2007</v>
      </c>
      <c r="C15" s="360">
        <v>2008</v>
      </c>
      <c r="D15" s="360">
        <v>2009</v>
      </c>
      <c r="E15" s="360">
        <v>2010</v>
      </c>
      <c r="F15" s="360">
        <v>2011</v>
      </c>
      <c r="G15" s="360">
        <v>2012</v>
      </c>
      <c r="H15" s="360">
        <v>2013</v>
      </c>
      <c r="I15" s="360">
        <v>2014</v>
      </c>
      <c r="J15" s="360">
        <v>2015</v>
      </c>
      <c r="K15" s="360">
        <v>2016</v>
      </c>
      <c r="L15" s="360">
        <v>2017</v>
      </c>
      <c r="M15" s="360">
        <v>2018</v>
      </c>
      <c r="N15" s="360">
        <v>2019</v>
      </c>
      <c r="O15" s="360">
        <v>2020</v>
      </c>
    </row>
    <row r="16" spans="1:16">
      <c r="A16" s="103"/>
      <c r="B16" s="619" t="s">
        <v>467</v>
      </c>
      <c r="C16" s="619"/>
      <c r="D16" s="619"/>
      <c r="E16" s="619"/>
      <c r="F16" s="619"/>
      <c r="G16" s="619"/>
      <c r="H16" s="619"/>
      <c r="I16" s="619"/>
      <c r="J16" s="619"/>
      <c r="K16" s="619"/>
      <c r="L16" s="619"/>
      <c r="M16" s="619"/>
      <c r="N16" s="619"/>
      <c r="O16" s="619"/>
    </row>
    <row r="17" spans="1:15">
      <c r="A17" s="307" t="s">
        <v>461</v>
      </c>
      <c r="B17" s="305">
        <v>0.44999317535544991</v>
      </c>
      <c r="C17" s="305">
        <v>0.51465327014217976</v>
      </c>
      <c r="D17" s="305">
        <v>0.35657402843601865</v>
      </c>
      <c r="E17" s="305">
        <v>0.43277118483412297</v>
      </c>
      <c r="F17" s="305">
        <v>0.42725345971563955</v>
      </c>
      <c r="G17" s="305">
        <v>0.56230635071090018</v>
      </c>
      <c r="H17" s="305">
        <v>0.48754236966824616</v>
      </c>
      <c r="I17" s="305">
        <v>0.26895924170616098</v>
      </c>
      <c r="J17" s="305">
        <v>0.38977592417061585</v>
      </c>
      <c r="K17" s="305">
        <v>0.37656682464454949</v>
      </c>
      <c r="L17" s="305">
        <v>0.31482085308056851</v>
      </c>
      <c r="M17" s="305">
        <v>0.37408265402843577</v>
      </c>
      <c r="N17" s="305">
        <v>0.42648909952606606</v>
      </c>
      <c r="O17" s="305">
        <v>0.34453535545023678</v>
      </c>
    </row>
    <row r="18" spans="1:15">
      <c r="A18" s="307" t="s">
        <v>462</v>
      </c>
      <c r="B18" s="305">
        <v>16.794672570223714</v>
      </c>
      <c r="C18" s="305">
        <v>15.998810448047438</v>
      </c>
      <c r="D18" s="305">
        <v>15.529025155907588</v>
      </c>
      <c r="E18" s="305">
        <v>15.134897501103962</v>
      </c>
      <c r="F18" s="305">
        <v>15.49469588803024</v>
      </c>
      <c r="G18" s="305">
        <v>15.990265927856127</v>
      </c>
      <c r="H18" s="305">
        <v>15.733457481552779</v>
      </c>
      <c r="I18" s="305">
        <v>14.887085860583152</v>
      </c>
      <c r="J18" s="305">
        <v>15.045725589355534</v>
      </c>
      <c r="K18" s="305">
        <v>15.269078681466972</v>
      </c>
      <c r="L18" s="305">
        <v>15.779588609360973</v>
      </c>
      <c r="M18" s="305">
        <v>16.033735613144913</v>
      </c>
      <c r="N18" s="305">
        <v>16.479546195769348</v>
      </c>
      <c r="O18" s="305">
        <v>13.122911971597295</v>
      </c>
    </row>
    <row r="19" spans="1:15">
      <c r="A19" s="307" t="s">
        <v>463</v>
      </c>
      <c r="B19" s="305">
        <v>5.2904605950633439</v>
      </c>
      <c r="C19" s="305">
        <v>4.9876262707406509</v>
      </c>
      <c r="D19" s="305">
        <v>5.5210878372838676</v>
      </c>
      <c r="E19" s="305">
        <v>5.419066911991</v>
      </c>
      <c r="F19" s="305">
        <v>5.695444267925537</v>
      </c>
      <c r="G19" s="305">
        <v>5.4588283478053459</v>
      </c>
      <c r="H19" s="305">
        <v>5.7084905095460492</v>
      </c>
      <c r="I19" s="305">
        <v>6.0471706427598271</v>
      </c>
      <c r="J19" s="305">
        <v>6.1043362118424325</v>
      </c>
      <c r="K19" s="305">
        <v>5.6925544697028192</v>
      </c>
      <c r="L19" s="305">
        <v>5.998590954952852</v>
      </c>
      <c r="M19" s="305">
        <v>6.0495722799469966</v>
      </c>
      <c r="N19" s="305">
        <v>6.2336296278592052</v>
      </c>
      <c r="O19" s="305">
        <v>5.4412154421994678</v>
      </c>
    </row>
    <row r="20" spans="1:15">
      <c r="A20" s="307" t="s">
        <v>468</v>
      </c>
      <c r="B20" s="305">
        <v>15.853944446464794</v>
      </c>
      <c r="C20" s="305">
        <v>16.186564982409521</v>
      </c>
      <c r="D20" s="305">
        <v>15.496709088741181</v>
      </c>
      <c r="E20" s="305">
        <v>15.170973469456323</v>
      </c>
      <c r="F20" s="305">
        <v>15.568563451061285</v>
      </c>
      <c r="G20" s="305">
        <v>15.055434957660809</v>
      </c>
      <c r="H20" s="305">
        <v>15.378728265832562</v>
      </c>
      <c r="I20" s="305">
        <v>15.808126295218562</v>
      </c>
      <c r="J20" s="305">
        <v>15.431532207619721</v>
      </c>
      <c r="K20" s="305">
        <v>15.365991565016897</v>
      </c>
      <c r="L20" s="305">
        <v>15.311980217690165</v>
      </c>
      <c r="M20" s="305">
        <v>15.95282373664047</v>
      </c>
      <c r="N20" s="305">
        <v>16.297516306256696</v>
      </c>
      <c r="O20" s="305">
        <v>15.916111523222266</v>
      </c>
    </row>
    <row r="21" spans="1:15">
      <c r="A21" s="307" t="s">
        <v>465</v>
      </c>
      <c r="B21" s="305">
        <v>3.2449796321835811E-2</v>
      </c>
      <c r="C21" s="305">
        <v>2.6779983684875882E-2</v>
      </c>
      <c r="D21" s="305">
        <v>2.5676451150025328E-2</v>
      </c>
      <c r="E21" s="305">
        <v>2.5914052303056916E-2</v>
      </c>
      <c r="F21" s="305">
        <v>2.5020705688217834E-2</v>
      </c>
      <c r="G21" s="305">
        <v>2.8471293310984552E-2</v>
      </c>
      <c r="H21" s="305">
        <v>0</v>
      </c>
      <c r="I21" s="305">
        <v>0</v>
      </c>
      <c r="J21" s="305">
        <v>0</v>
      </c>
      <c r="K21" s="305">
        <v>0</v>
      </c>
      <c r="L21" s="305">
        <v>0</v>
      </c>
      <c r="M21" s="305">
        <v>0</v>
      </c>
      <c r="N21" s="305">
        <v>0</v>
      </c>
      <c r="O21" s="305">
        <v>0</v>
      </c>
    </row>
    <row r="22" spans="1:15">
      <c r="A22" s="307" t="s">
        <v>327</v>
      </c>
      <c r="B22" s="305">
        <v>5.0106731169363719E-2</v>
      </c>
      <c r="C22" s="305">
        <v>5.9913037857211707E-2</v>
      </c>
      <c r="D22" s="305">
        <v>8.0729581535455161E-2</v>
      </c>
      <c r="E22" s="305">
        <v>0.10351446272283119</v>
      </c>
      <c r="F22" s="305">
        <v>0.10863516733553905</v>
      </c>
      <c r="G22" s="305">
        <v>0.17319465926215491</v>
      </c>
      <c r="H22" s="305">
        <v>0.31552005921038445</v>
      </c>
      <c r="I22" s="305">
        <v>0.47487958728910395</v>
      </c>
      <c r="J22" s="305">
        <v>0.59027560906684384</v>
      </c>
      <c r="K22" s="305">
        <v>0.58834931947255309</v>
      </c>
      <c r="L22" s="305">
        <v>0.64651932142276736</v>
      </c>
      <c r="M22" s="305">
        <v>0.78185750285277633</v>
      </c>
      <c r="N22" s="305">
        <v>0.8414419225380203</v>
      </c>
      <c r="O22" s="305">
        <v>0.78367130734124923</v>
      </c>
    </row>
    <row r="23" spans="1:15">
      <c r="A23" s="310" t="s">
        <v>466</v>
      </c>
      <c r="B23" s="309">
        <v>3.7558409318469672</v>
      </c>
      <c r="C23" s="309">
        <v>3.7213397796299419</v>
      </c>
      <c r="D23" s="309">
        <v>3.4303523593155085</v>
      </c>
      <c r="E23" s="309">
        <v>3.0814507588209064</v>
      </c>
      <c r="F23" s="309">
        <v>3.1723593825183953</v>
      </c>
      <c r="G23" s="309">
        <v>3.00172064348844</v>
      </c>
      <c r="H23" s="309">
        <v>2.9970749634790543</v>
      </c>
      <c r="I23" s="309">
        <v>3.1117421639123592</v>
      </c>
      <c r="J23" s="309">
        <v>3.4220555953855811</v>
      </c>
      <c r="K23" s="309">
        <v>3.2881443529663277</v>
      </c>
      <c r="L23" s="309">
        <v>3.1407007069997581</v>
      </c>
      <c r="M23" s="309">
        <v>3.2395302986944383</v>
      </c>
      <c r="N23" s="309">
        <v>3.5761728670079815</v>
      </c>
      <c r="O23" s="309">
        <v>3.0281065328908845</v>
      </c>
    </row>
    <row r="24" spans="1:15">
      <c r="A24" s="314" t="s">
        <v>712</v>
      </c>
      <c r="B24" s="311">
        <v>19.659892109481127</v>
      </c>
      <c r="C24" s="311">
        <v>19.967817799896675</v>
      </c>
      <c r="D24" s="311">
        <v>19.007791029592145</v>
      </c>
      <c r="E24" s="311">
        <v>18.355938691000059</v>
      </c>
      <c r="F24" s="311">
        <v>18.849558000915216</v>
      </c>
      <c r="G24" s="311">
        <v>18.230350260411406</v>
      </c>
      <c r="H24" s="311">
        <v>18.691323288522</v>
      </c>
      <c r="I24" s="311">
        <v>19.394748046420027</v>
      </c>
      <c r="J24" s="311">
        <v>19.443863412072144</v>
      </c>
      <c r="K24" s="311">
        <v>19.242485237455778</v>
      </c>
      <c r="L24" s="311">
        <v>19.099200246112691</v>
      </c>
      <c r="M24" s="311">
        <v>19.974211538187685</v>
      </c>
      <c r="N24" s="311">
        <v>20.715131095802697</v>
      </c>
      <c r="O24" s="311">
        <v>19.727889363454402</v>
      </c>
    </row>
    <row r="25" spans="1:15">
      <c r="A25" s="314" t="s">
        <v>270</v>
      </c>
      <c r="B25" s="311">
        <v>42.227468246445476</v>
      </c>
      <c r="C25" s="311">
        <v>41.495687772511822</v>
      </c>
      <c r="D25" s="311">
        <v>40.440154502369644</v>
      </c>
      <c r="E25" s="311">
        <v>39.368588341232197</v>
      </c>
      <c r="F25" s="311">
        <v>40.491972322274854</v>
      </c>
      <c r="G25" s="311">
        <v>40.270222180094763</v>
      </c>
      <c r="H25" s="311">
        <v>40.620813649289076</v>
      </c>
      <c r="I25" s="311">
        <v>40.597963791469162</v>
      </c>
      <c r="J25" s="311">
        <v>40.983701137440725</v>
      </c>
      <c r="K25" s="311">
        <v>40.580685213270122</v>
      </c>
      <c r="L25" s="311">
        <v>41.19220066350708</v>
      </c>
      <c r="M25" s="311">
        <v>42.431602085308029</v>
      </c>
      <c r="N25" s="311">
        <v>43.854796018957309</v>
      </c>
      <c r="O25" s="311">
        <v>38.636552132701397</v>
      </c>
    </row>
    <row r="26" spans="1:15">
      <c r="A26" s="307" t="s">
        <v>501</v>
      </c>
      <c r="B26" s="306"/>
      <c r="C26" s="306"/>
      <c r="D26" s="306"/>
      <c r="E26" s="306"/>
      <c r="F26" s="306"/>
      <c r="G26" s="306"/>
      <c r="H26" s="313"/>
    </row>
    <row r="27" spans="1:15">
      <c r="A27" s="307" t="s">
        <v>469</v>
      </c>
    </row>
    <row r="28" spans="1:15">
      <c r="A28" s="307" t="s">
        <v>470</v>
      </c>
    </row>
    <row r="29" spans="1:15">
      <c r="A29" s="307"/>
    </row>
    <row r="30" spans="1:15">
      <c r="A30" s="307"/>
    </row>
    <row r="31" spans="1:15">
      <c r="A31" s="46" t="s">
        <v>200</v>
      </c>
    </row>
    <row r="32" spans="1:15">
      <c r="A32" s="47" t="s">
        <v>113</v>
      </c>
    </row>
    <row r="34" spans="1:8">
      <c r="B34" t="s">
        <v>206</v>
      </c>
      <c r="C34" t="s">
        <v>207</v>
      </c>
      <c r="D34" t="s">
        <v>259</v>
      </c>
      <c r="E34" t="s">
        <v>451</v>
      </c>
      <c r="F34" t="s">
        <v>514</v>
      </c>
      <c r="G34" t="s">
        <v>515</v>
      </c>
      <c r="H34" t="s">
        <v>668</v>
      </c>
    </row>
    <row r="35" spans="1:8" ht="18">
      <c r="B35" s="593" t="s">
        <v>569</v>
      </c>
      <c r="C35" s="593"/>
      <c r="D35" s="593"/>
      <c r="E35" s="593"/>
      <c r="F35" s="593"/>
      <c r="G35" s="593"/>
      <c r="H35" s="593"/>
    </row>
    <row r="36" spans="1:8" ht="45">
      <c r="A36" s="335" t="s">
        <v>570</v>
      </c>
      <c r="B36" s="366">
        <v>3.8943525107103798</v>
      </c>
      <c r="C36" s="366">
        <v>11859.918217312243</v>
      </c>
      <c r="D36" s="366">
        <v>58201.904701413718</v>
      </c>
      <c r="E36" s="366">
        <v>88344.648954756587</v>
      </c>
      <c r="F36" s="366">
        <v>127588.05303844587</v>
      </c>
      <c r="G36" s="366">
        <v>213764.12828789291</v>
      </c>
      <c r="H36" s="366">
        <v>272785.18030390568</v>
      </c>
    </row>
    <row r="37" spans="1:8" ht="45">
      <c r="A37" s="335" t="s">
        <v>571</v>
      </c>
      <c r="B37" s="366">
        <v>4.1871378216612003</v>
      </c>
      <c r="C37" s="366">
        <v>1225.1410002257373</v>
      </c>
      <c r="D37" s="366">
        <v>9195.2774983117906</v>
      </c>
      <c r="E37" s="366">
        <v>16804.170051224846</v>
      </c>
      <c r="F37" s="366">
        <v>30601.294678984676</v>
      </c>
      <c r="G37" s="366">
        <v>43956.464489471698</v>
      </c>
      <c r="H37" s="366">
        <v>48797.682494498091</v>
      </c>
    </row>
    <row r="38" spans="1:8" ht="45">
      <c r="A38" s="335" t="s">
        <v>572</v>
      </c>
      <c r="B38" s="366">
        <v>3330</v>
      </c>
      <c r="C38" s="366">
        <v>54067</v>
      </c>
      <c r="D38" s="366">
        <v>85018</v>
      </c>
      <c r="E38" s="366">
        <v>103346</v>
      </c>
      <c r="F38" s="366">
        <v>122236</v>
      </c>
      <c r="G38" s="366">
        <v>152029</v>
      </c>
      <c r="H38" s="366">
        <v>196759</v>
      </c>
    </row>
    <row r="39" spans="1:8" ht="30">
      <c r="A39" s="335" t="s">
        <v>573</v>
      </c>
      <c r="B39" s="366">
        <v>0</v>
      </c>
      <c r="C39" s="366">
        <v>62.669616633568268</v>
      </c>
      <c r="D39" s="366">
        <v>495.6574</v>
      </c>
      <c r="E39" s="366">
        <v>805.41419502678491</v>
      </c>
      <c r="F39" s="366">
        <v>806.07483455603699</v>
      </c>
      <c r="G39" s="366">
        <v>810.53063738690059</v>
      </c>
      <c r="H39" s="366">
        <v>810.53063738690059</v>
      </c>
    </row>
    <row r="40" spans="1:8" ht="45">
      <c r="A40" s="335" t="s">
        <v>574</v>
      </c>
      <c r="B40" s="366">
        <v>2013</v>
      </c>
      <c r="C40" s="366">
        <v>6917</v>
      </c>
      <c r="D40" s="366">
        <v>6655</v>
      </c>
      <c r="E40" s="366">
        <v>10052</v>
      </c>
      <c r="F40" s="366">
        <v>7115</v>
      </c>
      <c r="G40" s="366">
        <v>0</v>
      </c>
      <c r="H40" s="366">
        <v>0</v>
      </c>
    </row>
    <row r="41" spans="1:8" ht="45">
      <c r="A41" s="389" t="s">
        <v>575</v>
      </c>
      <c r="B41" s="112">
        <v>6.6573207697870895</v>
      </c>
      <c r="C41" s="112">
        <v>858.76014499382768</v>
      </c>
      <c r="D41" s="112">
        <v>4082.4695576566819</v>
      </c>
      <c r="E41" s="112">
        <v>12787.386169949536</v>
      </c>
      <c r="F41" s="112">
        <v>33041.147548526285</v>
      </c>
      <c r="G41" s="112">
        <v>38391.080956148806</v>
      </c>
      <c r="H41" s="112">
        <v>38811.40059955349</v>
      </c>
    </row>
    <row r="42" spans="1:8">
      <c r="A42" s="335" t="s">
        <v>676</v>
      </c>
      <c r="B42" s="503"/>
      <c r="C42" s="503"/>
      <c r="D42" s="503"/>
      <c r="E42" s="503"/>
      <c r="F42" s="503"/>
      <c r="G42" s="503"/>
      <c r="H42" s="503"/>
    </row>
    <row r="43" spans="1:8" ht="31.5" customHeight="1">
      <c r="A43" s="623" t="s">
        <v>633</v>
      </c>
      <c r="B43" s="623"/>
      <c r="C43" s="623"/>
      <c r="D43" s="623"/>
    </row>
    <row r="44" spans="1:8" ht="29.25" customHeight="1">
      <c r="A44" s="623" t="s">
        <v>634</v>
      </c>
      <c r="B44" s="623"/>
      <c r="C44" s="623"/>
      <c r="D44" s="623"/>
    </row>
  </sheetData>
  <mergeCells count="5">
    <mergeCell ref="A44:D44"/>
    <mergeCell ref="A43:D43"/>
    <mergeCell ref="B35:H35"/>
    <mergeCell ref="B5:O5"/>
    <mergeCell ref="B16:O1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E37"/>
  <sheetViews>
    <sheetView zoomScaleNormal="100" workbookViewId="0">
      <selection activeCell="C39" sqref="C39"/>
    </sheetView>
  </sheetViews>
  <sheetFormatPr baseColWidth="10" defaultRowHeight="15"/>
  <cols>
    <col min="1" max="1" width="20.5703125" customWidth="1"/>
    <col min="2" max="2" width="12.28515625" customWidth="1"/>
    <col min="3" max="3" width="14.42578125" bestFit="1" customWidth="1"/>
    <col min="4" max="4" width="14.28515625" customWidth="1"/>
    <col min="5" max="5" width="14" customWidth="1"/>
    <col min="6" max="6" width="12.28515625" bestFit="1" customWidth="1"/>
    <col min="7" max="8" width="11.85546875" bestFit="1" customWidth="1"/>
  </cols>
  <sheetData>
    <row r="1" spans="1:5">
      <c r="A1" s="46" t="s">
        <v>163</v>
      </c>
    </row>
    <row r="2" spans="1:5">
      <c r="A2" s="47" t="s">
        <v>76</v>
      </c>
    </row>
    <row r="3" spans="1:5" ht="45">
      <c r="B3" s="146" t="s">
        <v>219</v>
      </c>
      <c r="C3" s="146" t="s">
        <v>218</v>
      </c>
      <c r="D3" s="147" t="s">
        <v>210</v>
      </c>
      <c r="E3" s="147" t="s">
        <v>208</v>
      </c>
    </row>
    <row r="4" spans="1:5" ht="18">
      <c r="B4" s="148" t="s">
        <v>211</v>
      </c>
      <c r="C4" s="148" t="s">
        <v>211</v>
      </c>
      <c r="D4" s="148" t="s">
        <v>212</v>
      </c>
      <c r="E4" s="148" t="s">
        <v>291</v>
      </c>
    </row>
    <row r="5" spans="1:5">
      <c r="A5" s="68" t="s">
        <v>209</v>
      </c>
      <c r="B5" s="101" t="s">
        <v>119</v>
      </c>
      <c r="C5" s="101" t="s">
        <v>119</v>
      </c>
      <c r="D5" s="476">
        <v>286351098.00507826</v>
      </c>
      <c r="E5" s="476">
        <v>103700.16147639109</v>
      </c>
    </row>
    <row r="6" spans="1:5">
      <c r="A6" s="68" t="s">
        <v>203</v>
      </c>
      <c r="B6" s="475">
        <v>-1.0647118334319823</v>
      </c>
      <c r="C6" s="475">
        <v>-0.78564814177383835</v>
      </c>
      <c r="D6" s="476">
        <v>287581184.03257912</v>
      </c>
      <c r="E6" s="476">
        <v>102596.0669578221</v>
      </c>
    </row>
    <row r="7" spans="1:5">
      <c r="A7" s="68" t="s">
        <v>204</v>
      </c>
      <c r="B7" s="475">
        <v>-1.7665864263017819</v>
      </c>
      <c r="C7" s="475">
        <v>-1.1610382557672081</v>
      </c>
      <c r="D7" s="476">
        <v>293088990.51313275</v>
      </c>
      <c r="E7" s="476">
        <v>101868.27421210206</v>
      </c>
    </row>
    <row r="8" spans="1:5">
      <c r="A8" s="68" t="s">
        <v>205</v>
      </c>
      <c r="B8" s="475">
        <v>-5.9839892325368478</v>
      </c>
      <c r="C8" s="475">
        <v>-5.1078964310090509</v>
      </c>
      <c r="D8" s="476">
        <v>285830580.37145996</v>
      </c>
      <c r="E8" s="476">
        <v>97495.058015176881</v>
      </c>
    </row>
    <row r="9" spans="1:5">
      <c r="A9" s="68" t="s">
        <v>206</v>
      </c>
      <c r="B9" s="475">
        <v>-6.7326054548522434</v>
      </c>
      <c r="C9" s="475">
        <v>-5.9483578353076005</v>
      </c>
      <c r="D9" s="476">
        <v>289865138.79384404</v>
      </c>
      <c r="E9" s="476">
        <v>96718.74662612479</v>
      </c>
    </row>
    <row r="10" spans="1:5">
      <c r="A10" s="68" t="s">
        <v>207</v>
      </c>
      <c r="B10" s="475">
        <v>-9.7794961406115863</v>
      </c>
      <c r="C10" s="475">
        <v>-8.9504747775347777</v>
      </c>
      <c r="D10" s="476">
        <v>278491756.2839843</v>
      </c>
      <c r="E10" s="476">
        <v>93559.002909666902</v>
      </c>
    </row>
    <row r="11" spans="1:5">
      <c r="A11" s="68" t="s">
        <v>259</v>
      </c>
      <c r="B11" s="475">
        <v>-7.9982232102995248</v>
      </c>
      <c r="C11" s="475">
        <v>-7.5942920653620387</v>
      </c>
      <c r="D11" s="476">
        <v>277982992.23006696</v>
      </c>
      <c r="E11" s="476">
        <v>95406.373120267395</v>
      </c>
    </row>
    <row r="12" spans="1:5">
      <c r="A12" s="68" t="s">
        <v>451</v>
      </c>
      <c r="B12" s="475">
        <v>-16.327479341454598</v>
      </c>
      <c r="C12" s="475">
        <v>-15.873755574486777</v>
      </c>
      <c r="D12" s="476">
        <v>262833506.67220974</v>
      </c>
      <c r="E12" s="476">
        <v>86768.539034278307</v>
      </c>
    </row>
    <row r="13" spans="1:5">
      <c r="A13" s="68" t="s">
        <v>514</v>
      </c>
      <c r="B13" s="475">
        <v>-16.5303025406836</v>
      </c>
      <c r="C13" s="475">
        <v>-15.996680674001926</v>
      </c>
      <c r="D13" s="476">
        <v>259590990.0505484</v>
      </c>
      <c r="E13" s="476">
        <v>86558.211049166232</v>
      </c>
    </row>
    <row r="14" spans="1:5">
      <c r="A14" s="68" t="s">
        <v>515</v>
      </c>
      <c r="B14" s="475">
        <v>-15.223224387592801</v>
      </c>
      <c r="C14" s="475">
        <v>-13.986603990814661</v>
      </c>
      <c r="D14" s="476">
        <v>262548731.37481424</v>
      </c>
      <c r="E14" s="476">
        <v>87913.653204543996</v>
      </c>
    </row>
    <row r="15" spans="1:5">
      <c r="A15" s="68" t="s">
        <v>668</v>
      </c>
      <c r="B15" s="475">
        <v>-14.448846925963799</v>
      </c>
      <c r="C15" s="475">
        <v>-13.16177013404252</v>
      </c>
      <c r="D15" s="476">
        <v>271102923.0663439</v>
      </c>
      <c r="E15" s="476">
        <v>88716.683882690108</v>
      </c>
    </row>
    <row r="16" spans="1:5">
      <c r="A16" s="69" t="s">
        <v>679</v>
      </c>
      <c r="B16" s="477">
        <v>-26.253155218690502</v>
      </c>
      <c r="C16" s="477">
        <v>-25.153511304754751</v>
      </c>
      <c r="D16" s="478">
        <v>240712031.90434751</v>
      </c>
      <c r="E16" s="478">
        <v>76475.597121961458</v>
      </c>
    </row>
    <row r="17" spans="1:4">
      <c r="A17" s="68" t="s">
        <v>635</v>
      </c>
    </row>
    <row r="18" spans="1:4">
      <c r="A18" s="55" t="s">
        <v>667</v>
      </c>
    </row>
    <row r="19" spans="1:4">
      <c r="A19" s="55"/>
    </row>
    <row r="20" spans="1:4">
      <c r="A20" s="46" t="s">
        <v>164</v>
      </c>
    </row>
    <row r="21" spans="1:4">
      <c r="A21" s="47" t="s">
        <v>77</v>
      </c>
    </row>
    <row r="22" spans="1:4">
      <c r="B22" s="101" t="s">
        <v>272</v>
      </c>
      <c r="C22" s="101" t="s">
        <v>213</v>
      </c>
      <c r="D22" s="101" t="s">
        <v>208</v>
      </c>
    </row>
    <row r="23" spans="1:4" ht="18">
      <c r="B23" s="148" t="s">
        <v>211</v>
      </c>
      <c r="C23" s="148" t="s">
        <v>271</v>
      </c>
      <c r="D23" s="148" t="s">
        <v>291</v>
      </c>
    </row>
    <row r="24" spans="1:4">
      <c r="A24" s="68" t="s">
        <v>209</v>
      </c>
      <c r="B24" s="136" t="s">
        <v>119</v>
      </c>
      <c r="C24" s="479">
        <v>5434085.2627390586</v>
      </c>
      <c r="D24" s="479">
        <v>78355.2856470673</v>
      </c>
    </row>
    <row r="25" spans="1:4">
      <c r="A25" s="68" t="s">
        <v>203</v>
      </c>
      <c r="B25" s="412">
        <v>0.8466830632680179</v>
      </c>
      <c r="C25" s="479">
        <v>5323471.4440258015</v>
      </c>
      <c r="D25" s="479">
        <v>77410.236991657832</v>
      </c>
    </row>
    <row r="26" spans="1:4">
      <c r="A26" s="68" t="s">
        <v>204</v>
      </c>
      <c r="B26" s="412">
        <v>-14.235260011943488</v>
      </c>
      <c r="C26" s="479">
        <v>5412356.3933720915</v>
      </c>
      <c r="D26" s="479">
        <v>66932.494573491291</v>
      </c>
    </row>
    <row r="27" spans="1:4">
      <c r="A27" s="68" t="s">
        <v>205</v>
      </c>
      <c r="B27" s="412">
        <v>-17.445317802180977</v>
      </c>
      <c r="C27" s="479">
        <v>5425690.980530302</v>
      </c>
      <c r="D27" s="479">
        <v>64586.033668963828</v>
      </c>
    </row>
    <row r="28" spans="1:4">
      <c r="A28" s="68" t="s">
        <v>206</v>
      </c>
      <c r="B28" s="412">
        <v>-1.2638012228373463</v>
      </c>
      <c r="C28" s="479">
        <v>5458487.7965660347</v>
      </c>
      <c r="D28" s="476">
        <v>77712.449277547857</v>
      </c>
    </row>
    <row r="29" spans="1:4">
      <c r="A29" s="68" t="s">
        <v>207</v>
      </c>
      <c r="B29" s="412">
        <v>-2.8864741932604208</v>
      </c>
      <c r="C29" s="479">
        <v>5557646.5584999993</v>
      </c>
      <c r="D29" s="476">
        <v>77823.811296311978</v>
      </c>
    </row>
    <row r="30" spans="1:4">
      <c r="A30" s="68" t="s">
        <v>259</v>
      </c>
      <c r="B30" s="412">
        <v>-15.70281985316776</v>
      </c>
      <c r="C30" s="479">
        <v>5631500.1331359539</v>
      </c>
      <c r="D30" s="476">
        <v>68450.87368023755</v>
      </c>
    </row>
    <row r="31" spans="1:4">
      <c r="A31" s="68" t="s">
        <v>451</v>
      </c>
      <c r="B31" s="412">
        <v>-19.225179327949206</v>
      </c>
      <c r="C31" s="479">
        <v>5642330.1445333334</v>
      </c>
      <c r="D31" s="476">
        <v>65716.790699677309</v>
      </c>
    </row>
    <row r="32" spans="1:4">
      <c r="A32" s="68" t="s">
        <v>514</v>
      </c>
      <c r="B32" s="412">
        <v>-24.09656019063133</v>
      </c>
      <c r="C32" s="479">
        <v>5686697.982499999</v>
      </c>
      <c r="D32" s="476">
        <v>62239.123984369042</v>
      </c>
    </row>
    <row r="33" spans="1:4">
      <c r="A33" s="68" t="s">
        <v>515</v>
      </c>
      <c r="B33" s="500">
        <v>-24.283369868082509</v>
      </c>
      <c r="C33" s="476">
        <v>5719221.5103794299</v>
      </c>
      <c r="D33" s="476">
        <v>62441.027955803816</v>
      </c>
    </row>
    <row r="34" spans="1:4">
      <c r="A34" s="68" t="s">
        <v>668</v>
      </c>
      <c r="B34" s="500">
        <v>-34.025082639314597</v>
      </c>
      <c r="C34" s="476">
        <v>5671285.1740794303</v>
      </c>
      <c r="D34" s="476">
        <v>53951.334377815881</v>
      </c>
    </row>
    <row r="35" spans="1:4">
      <c r="A35" s="69" t="s">
        <v>679</v>
      </c>
      <c r="B35" s="521">
        <v>-39.954853721310755</v>
      </c>
      <c r="C35" s="478">
        <v>5677372.8605224714</v>
      </c>
      <c r="D35" s="478">
        <v>49154.940456983335</v>
      </c>
    </row>
    <row r="36" spans="1:4">
      <c r="A36" s="68" t="s">
        <v>635</v>
      </c>
    </row>
    <row r="37" spans="1:4">
      <c r="A37" s="55" t="s">
        <v>667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O86"/>
  <sheetViews>
    <sheetView zoomScaleNormal="100" workbookViewId="0">
      <selection activeCell="G69" sqref="G69"/>
    </sheetView>
  </sheetViews>
  <sheetFormatPr baseColWidth="10" defaultRowHeight="15"/>
  <cols>
    <col min="1" max="1" width="39.140625" customWidth="1"/>
    <col min="2" max="2" width="17.85546875" customWidth="1"/>
  </cols>
  <sheetData>
    <row r="1" spans="1:5">
      <c r="A1" s="46" t="s">
        <v>165</v>
      </c>
    </row>
    <row r="2" spans="1:5">
      <c r="A2" s="47" t="s">
        <v>78</v>
      </c>
    </row>
    <row r="3" spans="1:5" ht="48" customHeight="1">
      <c r="B3" s="62" t="s">
        <v>214</v>
      </c>
      <c r="C3" s="62" t="s">
        <v>289</v>
      </c>
      <c r="D3" s="62" t="s">
        <v>290</v>
      </c>
      <c r="E3" s="62" t="s">
        <v>215</v>
      </c>
    </row>
    <row r="4" spans="1:5">
      <c r="B4" s="588" t="s">
        <v>211</v>
      </c>
      <c r="C4" s="588"/>
      <c r="D4" s="588"/>
      <c r="E4" s="588"/>
    </row>
    <row r="5" spans="1:5">
      <c r="A5" s="55">
        <v>2009</v>
      </c>
      <c r="B5" s="63">
        <v>84.4</v>
      </c>
      <c r="C5" s="63">
        <v>93.1</v>
      </c>
      <c r="D5" s="63">
        <v>80.2</v>
      </c>
      <c r="E5" s="70" t="s">
        <v>115</v>
      </c>
    </row>
    <row r="6" spans="1:5">
      <c r="A6" s="55">
        <v>2014</v>
      </c>
      <c r="B6" s="63">
        <v>86.6</v>
      </c>
      <c r="C6" s="63">
        <v>98</v>
      </c>
      <c r="D6" s="63">
        <v>70.599999999999994</v>
      </c>
      <c r="E6" s="63">
        <v>63.1</v>
      </c>
    </row>
    <row r="7" spans="1:5">
      <c r="A7" s="64" t="s">
        <v>220</v>
      </c>
      <c r="B7" s="63">
        <v>84.3</v>
      </c>
      <c r="C7" s="63">
        <v>97.4</v>
      </c>
      <c r="D7" s="63">
        <v>69.3</v>
      </c>
      <c r="E7" s="63">
        <v>57.8</v>
      </c>
    </row>
    <row r="8" spans="1:5">
      <c r="A8" s="64" t="s">
        <v>221</v>
      </c>
      <c r="B8" s="63">
        <v>88.8</v>
      </c>
      <c r="C8" s="63">
        <v>98.6</v>
      </c>
      <c r="D8" s="63">
        <v>71.8</v>
      </c>
      <c r="E8" s="63">
        <v>68.2</v>
      </c>
    </row>
    <row r="9" spans="1:5">
      <c r="A9" s="64" t="s">
        <v>222</v>
      </c>
      <c r="B9" s="63">
        <v>94.1</v>
      </c>
      <c r="C9" s="63">
        <v>98.4</v>
      </c>
      <c r="D9" s="63">
        <v>77.2</v>
      </c>
      <c r="E9" s="63">
        <v>81.599999999999994</v>
      </c>
    </row>
    <row r="10" spans="1:5">
      <c r="A10" s="64" t="s">
        <v>223</v>
      </c>
      <c r="B10" s="63">
        <v>90.7</v>
      </c>
      <c r="C10" s="63">
        <v>98.9</v>
      </c>
      <c r="D10" s="63">
        <v>76.2</v>
      </c>
      <c r="E10" s="63">
        <v>64</v>
      </c>
    </row>
    <row r="11" spans="1:5">
      <c r="A11" s="64" t="s">
        <v>224</v>
      </c>
      <c r="B11" s="63">
        <v>91.7</v>
      </c>
      <c r="C11" s="63">
        <v>98.6</v>
      </c>
      <c r="D11" s="63">
        <v>76.5</v>
      </c>
      <c r="E11" s="63">
        <v>63.5</v>
      </c>
    </row>
    <row r="12" spans="1:5">
      <c r="A12" s="64" t="s">
        <v>225</v>
      </c>
      <c r="B12" s="63">
        <v>85.6</v>
      </c>
      <c r="C12" s="63">
        <v>97.7</v>
      </c>
      <c r="D12" s="63">
        <v>67.900000000000006</v>
      </c>
      <c r="E12" s="63">
        <v>53.4</v>
      </c>
    </row>
    <row r="13" spans="1:5">
      <c r="A13" s="64" t="s">
        <v>226</v>
      </c>
      <c r="B13" s="63">
        <v>83.3</v>
      </c>
      <c r="C13" s="63">
        <v>97.8</v>
      </c>
      <c r="D13" s="63">
        <v>68.7</v>
      </c>
      <c r="E13" s="63">
        <v>59.6</v>
      </c>
    </row>
    <row r="14" spans="1:5">
      <c r="A14" s="64" t="s">
        <v>227</v>
      </c>
      <c r="B14" s="63">
        <v>80.5</v>
      </c>
      <c r="C14" s="63">
        <v>97.7</v>
      </c>
      <c r="D14" s="63">
        <v>65.8</v>
      </c>
      <c r="E14" s="63">
        <v>62.6</v>
      </c>
    </row>
    <row r="15" spans="1:5">
      <c r="A15" s="65" t="s">
        <v>228</v>
      </c>
      <c r="B15" s="66">
        <v>67.7</v>
      </c>
      <c r="C15" s="66">
        <v>96.1</v>
      </c>
      <c r="D15" s="66">
        <v>47.5</v>
      </c>
      <c r="E15" s="66">
        <v>54</v>
      </c>
    </row>
    <row r="16" spans="1:5">
      <c r="A16" s="52" t="s">
        <v>216</v>
      </c>
    </row>
    <row r="17" spans="1:5">
      <c r="A17" s="52" t="s">
        <v>217</v>
      </c>
    </row>
    <row r="18" spans="1:5">
      <c r="A18" s="55" t="s">
        <v>666</v>
      </c>
    </row>
    <row r="19" spans="1:5">
      <c r="A19" s="55" t="s">
        <v>483</v>
      </c>
    </row>
    <row r="20" spans="1:5">
      <c r="A20" s="53"/>
    </row>
    <row r="21" spans="1:5">
      <c r="A21" s="46" t="s">
        <v>169</v>
      </c>
    </row>
    <row r="22" spans="1:5">
      <c r="A22" s="47" t="s">
        <v>79</v>
      </c>
    </row>
    <row r="23" spans="1:5" ht="30">
      <c r="B23" s="147" t="s">
        <v>234</v>
      </c>
      <c r="C23" s="146" t="s">
        <v>233</v>
      </c>
      <c r="D23" s="146" t="s">
        <v>235</v>
      </c>
    </row>
    <row r="24" spans="1:5">
      <c r="B24" s="588" t="s">
        <v>229</v>
      </c>
      <c r="C24" s="588"/>
      <c r="D24" s="588"/>
      <c r="E24" s="50"/>
    </row>
    <row r="25" spans="1:5">
      <c r="A25" t="s">
        <v>230</v>
      </c>
      <c r="B25" s="57">
        <f>828812.4/1000</f>
        <v>828.81240000000003</v>
      </c>
      <c r="C25" s="57">
        <f>320945/1000</f>
        <v>320.94499999999999</v>
      </c>
      <c r="D25" s="57">
        <f>507866.5/1000</f>
        <v>507.86649999999997</v>
      </c>
    </row>
    <row r="26" spans="1:5">
      <c r="A26" t="s">
        <v>231</v>
      </c>
      <c r="B26" s="57">
        <f>927614.1/1000</f>
        <v>927.61410000000001</v>
      </c>
      <c r="C26" s="57">
        <f>382221.2/1000</f>
        <v>382.22120000000001</v>
      </c>
      <c r="D26" s="57">
        <f>545392.9/1000</f>
        <v>545.39290000000005</v>
      </c>
    </row>
    <row r="27" spans="1:5">
      <c r="A27" s="52" t="s">
        <v>232</v>
      </c>
      <c r="B27" s="57">
        <f>1010590/1000</f>
        <v>1010.59</v>
      </c>
      <c r="C27" s="57">
        <f>473075.4/1000</f>
        <v>473.0754</v>
      </c>
      <c r="D27" s="57">
        <f>537514.6/1000</f>
        <v>537.51459999999997</v>
      </c>
      <c r="E27" s="51"/>
    </row>
    <row r="28" spans="1:5">
      <c r="A28" t="s">
        <v>209</v>
      </c>
      <c r="B28" s="57">
        <f>1048606.5/1000</f>
        <v>1048.6065000000001</v>
      </c>
      <c r="C28" s="57">
        <f>509063.9/1000</f>
        <v>509.06390000000005</v>
      </c>
      <c r="D28" s="57">
        <f>539542.7/1000</f>
        <v>539.54269999999997</v>
      </c>
    </row>
    <row r="29" spans="1:5">
      <c r="A29" t="s">
        <v>203</v>
      </c>
      <c r="B29" s="57">
        <f>1046347.9/1000</f>
        <v>1046.3479</v>
      </c>
      <c r="C29" s="57">
        <f>522008.4/1000</f>
        <v>522.00840000000005</v>
      </c>
      <c r="D29" s="57">
        <f>524339.5/1000</f>
        <v>524.33950000000004</v>
      </c>
    </row>
    <row r="30" spans="1:5">
      <c r="A30" t="s">
        <v>204</v>
      </c>
      <c r="B30" s="57">
        <f>1077149.8/1000</f>
        <v>1077.1498000000001</v>
      </c>
      <c r="C30" s="57">
        <f>523752.5/1000</f>
        <v>523.75250000000005</v>
      </c>
      <c r="D30" s="57">
        <f>553397.3/1000</f>
        <v>553.39730000000009</v>
      </c>
    </row>
    <row r="31" spans="1:5" ht="17.25">
      <c r="A31" t="s">
        <v>618</v>
      </c>
      <c r="B31" s="57">
        <v>1020.9004</v>
      </c>
      <c r="C31" s="57">
        <v>473.10919999999999</v>
      </c>
      <c r="D31" s="57">
        <v>547.79110000000003</v>
      </c>
    </row>
    <row r="32" spans="1:5" ht="17.25">
      <c r="A32" t="s">
        <v>619</v>
      </c>
      <c r="B32" s="57">
        <v>1027.9573</v>
      </c>
      <c r="C32" s="57">
        <v>481.02949999999998</v>
      </c>
      <c r="D32" s="57">
        <v>546.92780000000005</v>
      </c>
    </row>
    <row r="33" spans="1:15" ht="17.25">
      <c r="A33" t="s">
        <v>620</v>
      </c>
      <c r="B33" s="57">
        <v>1014.0579</v>
      </c>
      <c r="C33" s="57">
        <v>480.42500000000001</v>
      </c>
      <c r="D33" s="57">
        <v>533.63280000000009</v>
      </c>
    </row>
    <row r="34" spans="1:15" ht="17.25">
      <c r="A34" t="s">
        <v>621</v>
      </c>
      <c r="B34" s="57">
        <v>1023.837</v>
      </c>
      <c r="C34" s="57">
        <v>476.70549999999997</v>
      </c>
      <c r="D34" s="57">
        <v>547.13149999999996</v>
      </c>
    </row>
    <row r="35" spans="1:15" ht="17.25">
      <c r="A35" t="s">
        <v>622</v>
      </c>
      <c r="B35" s="57">
        <v>1083.1116000000002</v>
      </c>
      <c r="C35" s="57">
        <v>496.17109999999997</v>
      </c>
      <c r="D35" s="57">
        <v>586.94050000000004</v>
      </c>
    </row>
    <row r="36" spans="1:15">
      <c r="A36" t="s">
        <v>514</v>
      </c>
      <c r="B36" s="57">
        <v>1202.1976999999999</v>
      </c>
      <c r="C36" s="57">
        <v>526.49959999999999</v>
      </c>
      <c r="D36" s="57">
        <v>675.69809999999995</v>
      </c>
    </row>
    <row r="37" spans="1:15">
      <c r="A37" t="s">
        <v>515</v>
      </c>
      <c r="B37" s="57">
        <v>1217.4490000000001</v>
      </c>
      <c r="C37" s="57">
        <v>533.0154</v>
      </c>
      <c r="D37" s="57">
        <v>684.43359999999996</v>
      </c>
    </row>
    <row r="38" spans="1:15">
      <c r="A38" s="56" t="s">
        <v>668</v>
      </c>
      <c r="B38" s="58">
        <v>1201.3838000000001</v>
      </c>
      <c r="C38" s="58">
        <v>498.08139999999992</v>
      </c>
      <c r="D38" s="58">
        <v>703.30240000000003</v>
      </c>
    </row>
    <row r="39" spans="1:15">
      <c r="A39" t="s">
        <v>623</v>
      </c>
      <c r="B39" s="49"/>
      <c r="C39" s="49"/>
      <c r="D39" s="49"/>
    </row>
    <row r="40" spans="1:15">
      <c r="A40" s="52" t="s">
        <v>336</v>
      </c>
    </row>
    <row r="41" spans="1:15">
      <c r="A41" s="55" t="s">
        <v>483</v>
      </c>
    </row>
    <row r="42" spans="1:15">
      <c r="A42" s="53"/>
    </row>
    <row r="43" spans="1:15">
      <c r="A43" s="59" t="s">
        <v>273</v>
      </c>
    </row>
    <row r="44" spans="1:15">
      <c r="A44" s="59"/>
      <c r="B44" s="589" t="s">
        <v>668</v>
      </c>
      <c r="C44" s="589"/>
      <c r="D44" s="587"/>
      <c r="E44" s="587"/>
      <c r="F44" s="587"/>
      <c r="G44" s="587"/>
      <c r="H44" s="587"/>
      <c r="I44" s="587"/>
      <c r="J44" s="587"/>
      <c r="K44" s="587"/>
      <c r="L44" s="587"/>
      <c r="M44" s="587"/>
    </row>
    <row r="45" spans="1:15" ht="30">
      <c r="A45" s="57"/>
      <c r="B45" s="132" t="s">
        <v>235</v>
      </c>
      <c r="C45" s="357" t="s">
        <v>251</v>
      </c>
      <c r="D45" s="146"/>
      <c r="E45" s="146"/>
      <c r="F45" s="146"/>
      <c r="G45" s="146"/>
      <c r="H45" s="146"/>
      <c r="I45" s="146"/>
      <c r="J45" s="146"/>
      <c r="K45" s="146"/>
      <c r="L45" s="146"/>
      <c r="M45" s="146"/>
    </row>
    <row r="46" spans="1:15">
      <c r="A46" s="59"/>
      <c r="B46" s="352" t="s">
        <v>250</v>
      </c>
      <c r="C46" s="352"/>
      <c r="D46" s="353"/>
      <c r="E46" s="354"/>
      <c r="F46" s="354"/>
      <c r="G46" s="354"/>
      <c r="H46" s="354"/>
      <c r="I46" s="354"/>
      <c r="J46" s="354"/>
      <c r="K46" s="354"/>
      <c r="L46" s="355"/>
      <c r="M46" s="355"/>
    </row>
    <row r="47" spans="1:15">
      <c r="A47" s="57" t="s">
        <v>63</v>
      </c>
      <c r="B47" s="177">
        <v>124.05419614158609</v>
      </c>
      <c r="C47" s="462">
        <v>258.4541056372239</v>
      </c>
      <c r="D47" s="60"/>
      <c r="E47" s="60"/>
      <c r="F47" s="60"/>
      <c r="G47" s="60"/>
      <c r="H47" s="60"/>
      <c r="I47" s="60"/>
      <c r="J47" s="60"/>
      <c r="K47" s="60"/>
      <c r="L47" s="115"/>
      <c r="M47" s="115"/>
      <c r="N47" s="57"/>
      <c r="O47" s="60"/>
    </row>
    <row r="48" spans="1:15">
      <c r="A48" s="461" t="s">
        <v>65</v>
      </c>
      <c r="B48" s="177">
        <v>186.80144368667951</v>
      </c>
      <c r="C48" s="462">
        <v>103.93924235020879</v>
      </c>
      <c r="D48" s="60"/>
      <c r="E48" s="60"/>
      <c r="F48" s="60"/>
      <c r="G48" s="60"/>
      <c r="H48" s="60"/>
      <c r="I48" s="60"/>
      <c r="J48" s="60"/>
      <c r="K48" s="60"/>
      <c r="L48" s="115"/>
      <c r="M48" s="115"/>
      <c r="N48" s="57"/>
      <c r="O48" s="60"/>
    </row>
    <row r="49" spans="1:15">
      <c r="A49" s="57" t="s">
        <v>236</v>
      </c>
      <c r="B49" s="177">
        <v>117.90802105915144</v>
      </c>
      <c r="C49" s="462">
        <v>46.893111533867177</v>
      </c>
      <c r="D49" s="60"/>
      <c r="E49" s="60"/>
      <c r="F49" s="60"/>
      <c r="G49" s="60"/>
      <c r="H49" s="60"/>
      <c r="I49" s="60"/>
      <c r="J49" s="60"/>
      <c r="K49" s="60"/>
      <c r="L49" s="115"/>
      <c r="M49" s="115"/>
      <c r="N49" s="57"/>
      <c r="O49" s="60"/>
    </row>
    <row r="50" spans="1:15">
      <c r="A50" s="57" t="s">
        <v>240</v>
      </c>
      <c r="B50" s="177">
        <v>82.369517358171038</v>
      </c>
      <c r="C50" s="462">
        <v>51.498729889923794</v>
      </c>
      <c r="D50" s="60"/>
      <c r="E50" s="60"/>
      <c r="F50" s="60"/>
      <c r="G50" s="60"/>
      <c r="H50" s="60"/>
      <c r="I50" s="60"/>
      <c r="J50" s="60"/>
      <c r="K50" s="60"/>
      <c r="L50" s="115"/>
      <c r="M50" s="115"/>
      <c r="N50" s="57"/>
      <c r="O50" s="60"/>
    </row>
    <row r="51" spans="1:15">
      <c r="A51" s="57" t="s">
        <v>237</v>
      </c>
      <c r="B51" s="177">
        <v>73.923435284585779</v>
      </c>
      <c r="C51" s="462">
        <v>38.054992910674507</v>
      </c>
      <c r="D51" s="60"/>
      <c r="E51" s="60"/>
      <c r="F51" s="60"/>
      <c r="G51" s="60"/>
      <c r="H51" s="60"/>
      <c r="I51" s="60"/>
      <c r="J51" s="60"/>
      <c r="K51" s="60"/>
      <c r="L51" s="115"/>
      <c r="M51" s="115"/>
      <c r="N51" s="57"/>
      <c r="O51" s="60"/>
    </row>
    <row r="52" spans="1:15">
      <c r="A52" s="57" t="s">
        <v>238</v>
      </c>
      <c r="B52" s="177">
        <v>70.144689895999392</v>
      </c>
      <c r="C52" s="462">
        <v>19.048660138161392</v>
      </c>
      <c r="D52" s="60"/>
      <c r="E52" s="60"/>
      <c r="F52" s="60"/>
      <c r="G52" s="60"/>
      <c r="H52" s="60"/>
      <c r="I52" s="60"/>
      <c r="J52" s="60"/>
      <c r="K52" s="60"/>
      <c r="L52" s="115"/>
      <c r="M52" s="115"/>
      <c r="N52" s="57"/>
      <c r="O52" s="60"/>
    </row>
    <row r="53" spans="1:15">
      <c r="A53" s="57" t="s">
        <v>239</v>
      </c>
      <c r="B53" s="177">
        <v>81.366938996019798</v>
      </c>
      <c r="C53" s="462">
        <v>29.157984101258005</v>
      </c>
      <c r="D53" s="60"/>
      <c r="E53" s="60"/>
      <c r="F53" s="60"/>
      <c r="G53" s="60"/>
      <c r="H53" s="60"/>
      <c r="I53" s="60"/>
      <c r="J53" s="60"/>
      <c r="K53" s="60"/>
      <c r="L53" s="115"/>
      <c r="M53" s="115"/>
      <c r="N53" s="57"/>
      <c r="O53" s="60"/>
    </row>
    <row r="54" spans="1:15">
      <c r="A54" s="57" t="s">
        <v>64</v>
      </c>
      <c r="B54" s="177">
        <v>73.929589462388591</v>
      </c>
      <c r="C54" s="462">
        <v>21.196544005664116</v>
      </c>
      <c r="D54" s="60"/>
      <c r="E54" s="60"/>
      <c r="F54" s="60"/>
      <c r="G54" s="60"/>
      <c r="H54" s="60"/>
      <c r="I54" s="60"/>
      <c r="J54" s="60"/>
      <c r="K54" s="60"/>
      <c r="L54" s="115"/>
      <c r="M54" s="115"/>
      <c r="N54" s="57"/>
      <c r="O54" s="60"/>
    </row>
    <row r="55" spans="1:15">
      <c r="A55" s="57" t="s">
        <v>62</v>
      </c>
      <c r="B55" s="177">
        <v>64.758889868158349</v>
      </c>
      <c r="C55" s="462">
        <v>27.18060326996061</v>
      </c>
      <c r="D55" s="60"/>
      <c r="E55" s="60"/>
      <c r="F55" s="60"/>
      <c r="G55" s="60"/>
      <c r="H55" s="60"/>
      <c r="I55" s="60"/>
      <c r="J55" s="60"/>
      <c r="K55" s="60"/>
      <c r="L55" s="115"/>
      <c r="M55" s="115"/>
      <c r="N55" s="57"/>
      <c r="O55" s="60"/>
    </row>
    <row r="56" spans="1:15">
      <c r="A56" s="57" t="s">
        <v>241</v>
      </c>
      <c r="B56" s="177">
        <v>44.339129297947451</v>
      </c>
      <c r="C56" s="462">
        <v>7.8942781191441158</v>
      </c>
      <c r="D56" s="60"/>
      <c r="E56" s="60"/>
      <c r="F56" s="60"/>
      <c r="G56" s="60"/>
      <c r="H56" s="60"/>
      <c r="I56" s="60"/>
      <c r="J56" s="60"/>
      <c r="K56" s="60"/>
      <c r="L56" s="115"/>
      <c r="M56" s="115"/>
      <c r="N56" s="57"/>
      <c r="O56" s="60"/>
    </row>
    <row r="57" spans="1:15">
      <c r="A57" s="57" t="s">
        <v>242</v>
      </c>
      <c r="B57" s="177">
        <v>34.734914509677488</v>
      </c>
      <c r="C57" s="462">
        <v>17.295291735095866</v>
      </c>
      <c r="D57" s="60"/>
      <c r="E57" s="60"/>
      <c r="F57" s="60"/>
      <c r="G57" s="60"/>
      <c r="H57" s="60"/>
      <c r="I57" s="60"/>
      <c r="J57" s="60"/>
      <c r="K57" s="60"/>
      <c r="L57" s="115"/>
      <c r="M57" s="115"/>
      <c r="N57" s="57"/>
      <c r="O57" s="60"/>
    </row>
    <row r="58" spans="1:15">
      <c r="A58" s="57" t="s">
        <v>243</v>
      </c>
      <c r="B58" s="177">
        <v>35.187248951710536</v>
      </c>
      <c r="C58" s="462">
        <v>12.714167742349289</v>
      </c>
      <c r="D58" s="60"/>
      <c r="E58" s="60"/>
      <c r="F58" s="60"/>
      <c r="G58" s="60"/>
      <c r="H58" s="60"/>
      <c r="I58" s="60"/>
      <c r="J58" s="60"/>
      <c r="K58" s="60"/>
      <c r="L58" s="115"/>
      <c r="M58" s="115"/>
      <c r="N58" s="57"/>
      <c r="O58" s="60"/>
    </row>
    <row r="59" spans="1:15">
      <c r="A59" s="57" t="s">
        <v>244</v>
      </c>
      <c r="B59" s="177">
        <v>36.979859982701825</v>
      </c>
      <c r="C59" s="462">
        <v>12.757053901764088</v>
      </c>
      <c r="D59" s="60"/>
      <c r="E59" s="60"/>
      <c r="F59" s="60"/>
      <c r="G59" s="60"/>
      <c r="H59" s="60"/>
      <c r="I59" s="60"/>
      <c r="J59" s="60"/>
      <c r="K59" s="60"/>
      <c r="L59" s="115"/>
      <c r="M59" s="115"/>
      <c r="N59" s="57"/>
      <c r="O59" s="60"/>
    </row>
    <row r="60" spans="1:15">
      <c r="A60" s="57" t="s">
        <v>247</v>
      </c>
      <c r="B60" s="177">
        <v>25.666012914953722</v>
      </c>
      <c r="C60" s="462">
        <v>13.952146663851828</v>
      </c>
      <c r="D60" s="60"/>
      <c r="E60" s="60"/>
      <c r="F60" s="60"/>
      <c r="G60" s="60"/>
      <c r="H60" s="60"/>
      <c r="I60" s="60"/>
      <c r="J60" s="60"/>
      <c r="K60" s="60"/>
      <c r="L60" s="115"/>
      <c r="M60" s="115"/>
      <c r="N60" s="57"/>
      <c r="O60" s="60"/>
    </row>
    <row r="61" spans="1:15">
      <c r="A61" s="57" t="s">
        <v>245</v>
      </c>
      <c r="B61" s="177">
        <v>25.003732710762424</v>
      </c>
      <c r="C61" s="462">
        <v>7.0432858713504274</v>
      </c>
      <c r="D61" s="60"/>
      <c r="E61" s="60"/>
      <c r="F61" s="60"/>
      <c r="G61" s="60"/>
      <c r="H61" s="60"/>
      <c r="I61" s="60"/>
      <c r="J61" s="60"/>
      <c r="K61" s="60"/>
      <c r="L61" s="115"/>
      <c r="M61" s="115"/>
      <c r="N61" s="57"/>
      <c r="O61" s="60"/>
    </row>
    <row r="62" spans="1:15">
      <c r="A62" s="57" t="s">
        <v>248</v>
      </c>
      <c r="B62" s="177">
        <v>15.749758289256667</v>
      </c>
      <c r="C62" s="462">
        <v>7.6362395495649196</v>
      </c>
      <c r="D62" s="60"/>
      <c r="E62" s="60"/>
      <c r="F62" s="60"/>
      <c r="G62" s="60"/>
      <c r="H62" s="60"/>
      <c r="I62" s="60"/>
      <c r="J62" s="60"/>
      <c r="K62" s="60"/>
      <c r="L62" s="115"/>
      <c r="M62" s="115"/>
      <c r="N62" s="57"/>
      <c r="O62" s="60"/>
    </row>
    <row r="63" spans="1:15">
      <c r="A63" s="57" t="s">
        <v>246</v>
      </c>
      <c r="B63" s="177">
        <v>24.357552694761278</v>
      </c>
      <c r="C63" s="462">
        <v>9.3463816200773699</v>
      </c>
      <c r="D63" s="60"/>
      <c r="E63" s="60"/>
      <c r="F63" s="60"/>
      <c r="G63" s="60"/>
      <c r="H63" s="60"/>
      <c r="I63" s="60"/>
      <c r="J63" s="60"/>
      <c r="K63" s="60"/>
      <c r="L63" s="115"/>
      <c r="M63" s="115"/>
      <c r="N63" s="57"/>
      <c r="O63" s="60"/>
    </row>
    <row r="64" spans="1:15">
      <c r="A64" s="58" t="s">
        <v>249</v>
      </c>
      <c r="B64" s="463">
        <v>82.298852359344949</v>
      </c>
      <c r="C64" s="464">
        <v>58.425964774351669</v>
      </c>
      <c r="D64" s="356"/>
      <c r="E64" s="356"/>
      <c r="F64" s="356"/>
      <c r="G64" s="356"/>
      <c r="H64" s="356"/>
      <c r="I64" s="356"/>
      <c r="J64" s="60"/>
      <c r="K64" s="60"/>
      <c r="L64" s="115"/>
      <c r="M64" s="115"/>
    </row>
    <row r="65" spans="1:2">
      <c r="A65" s="52" t="s">
        <v>336</v>
      </c>
    </row>
    <row r="66" spans="1:2">
      <c r="A66" s="55" t="s">
        <v>483</v>
      </c>
    </row>
    <row r="68" spans="1:2">
      <c r="A68" s="54" t="s">
        <v>335</v>
      </c>
    </row>
    <row r="69" spans="1:2">
      <c r="B69" s="101" t="s">
        <v>668</v>
      </c>
    </row>
    <row r="70" spans="1:2">
      <c r="B70" s="148" t="s">
        <v>274</v>
      </c>
    </row>
    <row r="71" spans="1:2" ht="30">
      <c r="A71" s="484" t="s">
        <v>275</v>
      </c>
      <c r="B71" s="401">
        <v>271.85930000000002</v>
      </c>
    </row>
    <row r="72" spans="1:2">
      <c r="A72" s="485" t="s">
        <v>276</v>
      </c>
      <c r="B72" s="49">
        <v>270.86110000000002</v>
      </c>
    </row>
    <row r="73" spans="1:2">
      <c r="A73" s="199" t="s">
        <v>277</v>
      </c>
      <c r="B73" s="49">
        <v>160.03769999999994</v>
      </c>
    </row>
    <row r="74" spans="1:2">
      <c r="A74" s="199" t="s">
        <v>279</v>
      </c>
      <c r="B74" s="49">
        <v>117.78730000000002</v>
      </c>
    </row>
    <row r="75" spans="1:2">
      <c r="A75" s="199" t="s">
        <v>280</v>
      </c>
      <c r="B75" s="49">
        <v>110.28640000000003</v>
      </c>
    </row>
    <row r="76" spans="1:2">
      <c r="A76" s="199" t="s">
        <v>278</v>
      </c>
      <c r="B76" s="49">
        <v>83.875</v>
      </c>
    </row>
    <row r="77" spans="1:2">
      <c r="A77" s="199" t="s">
        <v>281</v>
      </c>
      <c r="B77" s="49">
        <v>53.580400000000026</v>
      </c>
    </row>
    <row r="78" spans="1:2">
      <c r="A78" s="199" t="s">
        <v>282</v>
      </c>
      <c r="B78" s="49">
        <v>38.504400000000004</v>
      </c>
    </row>
    <row r="79" spans="1:2">
      <c r="A79" s="199" t="s">
        <v>285</v>
      </c>
      <c r="B79" s="49">
        <v>30.831100000000006</v>
      </c>
    </row>
    <row r="80" spans="1:2">
      <c r="A80" s="199" t="s">
        <v>284</v>
      </c>
      <c r="B80" s="49">
        <v>30.495899999999999</v>
      </c>
    </row>
    <row r="81" spans="1:2">
      <c r="A81" s="199" t="s">
        <v>283</v>
      </c>
      <c r="B81" s="49">
        <v>26.4252</v>
      </c>
    </row>
    <row r="82" spans="1:2">
      <c r="A82" s="199" t="s">
        <v>286</v>
      </c>
      <c r="B82" s="49">
        <v>3.4857000000000005</v>
      </c>
    </row>
    <row r="83" spans="1:2">
      <c r="A83" s="199" t="s">
        <v>287</v>
      </c>
      <c r="B83" s="49">
        <v>2.1747999999999998</v>
      </c>
    </row>
    <row r="84" spans="1:2">
      <c r="A84" s="487" t="s">
        <v>288</v>
      </c>
      <c r="B84" s="61">
        <v>1.1797</v>
      </c>
    </row>
    <row r="85" spans="1:2">
      <c r="A85" s="52" t="s">
        <v>336</v>
      </c>
    </row>
    <row r="86" spans="1:2">
      <c r="A86" s="55" t="s">
        <v>483</v>
      </c>
    </row>
  </sheetData>
  <sortState xmlns:xlrd2="http://schemas.microsoft.com/office/spreadsheetml/2017/richdata2" ref="A43:O59">
    <sortCondition descending="1" ref="N43:N59"/>
  </sortState>
  <mergeCells count="8">
    <mergeCell ref="L44:M44"/>
    <mergeCell ref="H44:I44"/>
    <mergeCell ref="J44:K44"/>
    <mergeCell ref="B4:E4"/>
    <mergeCell ref="B24:D24"/>
    <mergeCell ref="B44:C44"/>
    <mergeCell ref="D44:E44"/>
    <mergeCell ref="F44:G4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1:E11"/>
  <sheetViews>
    <sheetView workbookViewId="0"/>
  </sheetViews>
  <sheetFormatPr baseColWidth="10" defaultRowHeight="15"/>
  <cols>
    <col min="2" max="2" width="26.28515625" customWidth="1"/>
    <col min="3" max="3" width="22.85546875" customWidth="1"/>
    <col min="4" max="4" width="22.7109375" customWidth="1"/>
    <col min="5" max="5" width="22.5703125" customWidth="1"/>
  </cols>
  <sheetData>
    <row r="1" spans="1:5">
      <c r="A1" s="46" t="s">
        <v>166</v>
      </c>
    </row>
    <row r="2" spans="1:5">
      <c r="A2" s="47" t="s">
        <v>80</v>
      </c>
    </row>
    <row r="4" spans="1:5" ht="99" customHeight="1">
      <c r="B4" s="358" t="s">
        <v>550</v>
      </c>
      <c r="C4" s="359" t="s">
        <v>551</v>
      </c>
      <c r="D4" s="359" t="s">
        <v>552</v>
      </c>
      <c r="E4" s="359" t="s">
        <v>553</v>
      </c>
    </row>
    <row r="5" spans="1:5">
      <c r="B5" s="589" t="s">
        <v>148</v>
      </c>
      <c r="C5" s="589"/>
      <c r="D5" s="589"/>
      <c r="E5" s="589"/>
    </row>
    <row r="6" spans="1:5">
      <c r="A6" s="413" t="s">
        <v>451</v>
      </c>
      <c r="B6" s="414">
        <v>5</v>
      </c>
      <c r="C6">
        <v>19</v>
      </c>
      <c r="D6">
        <v>7</v>
      </c>
      <c r="E6">
        <v>11</v>
      </c>
    </row>
    <row r="7" spans="1:5">
      <c r="A7" s="413" t="s">
        <v>514</v>
      </c>
      <c r="B7" s="414">
        <v>17</v>
      </c>
      <c r="C7">
        <v>10</v>
      </c>
      <c r="D7">
        <v>7</v>
      </c>
      <c r="E7">
        <v>7</v>
      </c>
    </row>
    <row r="8" spans="1:5">
      <c r="A8" s="413" t="s">
        <v>515</v>
      </c>
      <c r="B8" s="414">
        <v>12</v>
      </c>
      <c r="C8">
        <v>39</v>
      </c>
      <c r="D8">
        <v>9</v>
      </c>
      <c r="E8">
        <v>14</v>
      </c>
    </row>
    <row r="9" spans="1:5">
      <c r="A9" s="413" t="s">
        <v>668</v>
      </c>
      <c r="B9" s="414">
        <v>9</v>
      </c>
      <c r="C9">
        <v>32</v>
      </c>
      <c r="D9">
        <v>11</v>
      </c>
      <c r="E9">
        <v>11</v>
      </c>
    </row>
    <row r="10" spans="1:5">
      <c r="A10" s="360" t="s">
        <v>679</v>
      </c>
      <c r="B10" s="361">
        <v>8</v>
      </c>
      <c r="C10" s="56">
        <v>13</v>
      </c>
      <c r="D10" s="125" t="s">
        <v>579</v>
      </c>
      <c r="E10" s="56">
        <v>9</v>
      </c>
    </row>
    <row r="11" spans="1:5">
      <c r="A11" t="s">
        <v>665</v>
      </c>
    </row>
  </sheetData>
  <mergeCells count="1">
    <mergeCell ref="B5:E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A1:H25"/>
  <sheetViews>
    <sheetView workbookViewId="0"/>
  </sheetViews>
  <sheetFormatPr baseColWidth="10" defaultRowHeight="15"/>
  <cols>
    <col min="1" max="1" width="21.5703125" customWidth="1"/>
    <col min="2" max="2" width="20" customWidth="1"/>
    <col min="3" max="3" width="19.5703125" customWidth="1"/>
    <col min="4" max="4" width="18.85546875" customWidth="1"/>
    <col min="5" max="5" width="18.7109375" customWidth="1"/>
    <col min="6" max="6" width="16" customWidth="1"/>
    <col min="7" max="7" width="14.85546875" customWidth="1"/>
    <col min="8" max="8" width="18" customWidth="1"/>
  </cols>
  <sheetData>
    <row r="1" spans="1:8">
      <c r="A1" s="46" t="s">
        <v>167</v>
      </c>
    </row>
    <row r="2" spans="1:8">
      <c r="A2" s="47" t="s">
        <v>81</v>
      </c>
    </row>
    <row r="4" spans="1:8">
      <c r="A4" s="54" t="s">
        <v>670</v>
      </c>
    </row>
    <row r="5" spans="1:8" ht="45">
      <c r="B5" s="534" t="s">
        <v>270</v>
      </c>
      <c r="C5" s="132" t="s">
        <v>715</v>
      </c>
      <c r="D5" s="132" t="s">
        <v>716</v>
      </c>
      <c r="E5" s="132" t="s">
        <v>717</v>
      </c>
      <c r="F5" s="132" t="s">
        <v>718</v>
      </c>
      <c r="G5" s="132" t="s">
        <v>719</v>
      </c>
      <c r="H5" s="132" t="s">
        <v>720</v>
      </c>
    </row>
    <row r="6" spans="1:8">
      <c r="B6" s="591" t="s">
        <v>148</v>
      </c>
      <c r="C6" s="591"/>
      <c r="D6" s="591"/>
      <c r="E6" s="591"/>
      <c r="F6" s="591"/>
      <c r="G6" s="591"/>
      <c r="H6" s="591"/>
    </row>
    <row r="7" spans="1:8">
      <c r="A7" t="s">
        <v>451</v>
      </c>
      <c r="B7">
        <v>19</v>
      </c>
      <c r="C7" s="101" t="s">
        <v>579</v>
      </c>
      <c r="D7" s="101" t="s">
        <v>579</v>
      </c>
      <c r="E7" s="101" t="s">
        <v>579</v>
      </c>
      <c r="F7" s="101" t="s">
        <v>579</v>
      </c>
      <c r="G7" s="101" t="s">
        <v>579</v>
      </c>
      <c r="H7" s="101" t="s">
        <v>579</v>
      </c>
    </row>
    <row r="8" spans="1:8">
      <c r="A8" t="s">
        <v>514</v>
      </c>
      <c r="B8" s="101" t="s">
        <v>579</v>
      </c>
      <c r="C8" s="101" t="s">
        <v>579</v>
      </c>
      <c r="D8" s="101" t="s">
        <v>579</v>
      </c>
      <c r="E8" s="101" t="s">
        <v>579</v>
      </c>
      <c r="F8" s="101" t="s">
        <v>579</v>
      </c>
      <c r="G8" s="101" t="s">
        <v>579</v>
      </c>
      <c r="H8" s="101" t="s">
        <v>579</v>
      </c>
    </row>
    <row r="9" spans="1:8">
      <c r="A9" t="s">
        <v>515</v>
      </c>
      <c r="B9">
        <v>33</v>
      </c>
      <c r="C9" s="101" t="s">
        <v>579</v>
      </c>
      <c r="D9" s="101" t="s">
        <v>579</v>
      </c>
      <c r="E9" s="101" t="s">
        <v>579</v>
      </c>
      <c r="F9" s="101" t="s">
        <v>579</v>
      </c>
      <c r="G9" s="101" t="s">
        <v>579</v>
      </c>
      <c r="H9" s="101" t="s">
        <v>579</v>
      </c>
    </row>
    <row r="10" spans="1:8">
      <c r="A10" t="s">
        <v>668</v>
      </c>
      <c r="B10">
        <v>32</v>
      </c>
      <c r="C10" s="101" t="s">
        <v>579</v>
      </c>
      <c r="D10" s="101" t="s">
        <v>579</v>
      </c>
      <c r="E10" s="101" t="s">
        <v>579</v>
      </c>
      <c r="F10" s="101" t="s">
        <v>579</v>
      </c>
      <c r="G10" s="101" t="s">
        <v>579</v>
      </c>
      <c r="H10" s="101" t="s">
        <v>579</v>
      </c>
    </row>
    <row r="11" spans="1:8">
      <c r="A11" s="56" t="s">
        <v>679</v>
      </c>
      <c r="B11" s="56">
        <v>33</v>
      </c>
      <c r="C11" s="56">
        <v>16</v>
      </c>
      <c r="D11" s="56">
        <v>4</v>
      </c>
      <c r="E11" s="56">
        <v>5</v>
      </c>
      <c r="F11" s="56">
        <v>5</v>
      </c>
      <c r="G11" s="56">
        <v>2</v>
      </c>
      <c r="H11" s="56">
        <v>1</v>
      </c>
    </row>
    <row r="12" spans="1:8">
      <c r="A12" s="55" t="s">
        <v>663</v>
      </c>
    </row>
    <row r="13" spans="1:8">
      <c r="A13" s="55" t="s">
        <v>664</v>
      </c>
    </row>
    <row r="14" spans="1:8" ht="62.25" customHeight="1">
      <c r="A14" s="590" t="s">
        <v>669</v>
      </c>
      <c r="B14" s="590"/>
      <c r="C14" s="590"/>
    </row>
    <row r="16" spans="1:8">
      <c r="A16" s="54" t="s">
        <v>727</v>
      </c>
    </row>
    <row r="17" spans="1:6" ht="105">
      <c r="B17" s="528" t="s">
        <v>270</v>
      </c>
      <c r="C17" s="529" t="s">
        <v>724</v>
      </c>
      <c r="D17" s="530" t="s">
        <v>725</v>
      </c>
      <c r="E17" s="529" t="s">
        <v>726</v>
      </c>
      <c r="F17" s="529" t="s">
        <v>728</v>
      </c>
    </row>
    <row r="18" spans="1:6" ht="13.9" customHeight="1">
      <c r="B18" s="592" t="s">
        <v>148</v>
      </c>
      <c r="C18" s="592"/>
      <c r="D18" s="592"/>
      <c r="E18" s="592"/>
      <c r="F18" s="97" t="s">
        <v>211</v>
      </c>
    </row>
    <row r="19" spans="1:6" ht="16.149999999999999" customHeight="1">
      <c r="A19" t="s">
        <v>514</v>
      </c>
      <c r="B19">
        <v>94</v>
      </c>
      <c r="C19" s="526">
        <v>16</v>
      </c>
      <c r="D19" s="526">
        <v>53</v>
      </c>
      <c r="E19" s="526">
        <v>25</v>
      </c>
      <c r="F19" s="531">
        <v>26.553672316384201</v>
      </c>
    </row>
    <row r="20" spans="1:6" ht="16.149999999999999" customHeight="1">
      <c r="A20" t="s">
        <v>515</v>
      </c>
      <c r="B20">
        <v>118</v>
      </c>
      <c r="C20" s="526">
        <v>18</v>
      </c>
      <c r="D20" s="526">
        <v>70</v>
      </c>
      <c r="E20" s="526">
        <v>30</v>
      </c>
      <c r="F20" s="532">
        <v>29.949238578680198</v>
      </c>
    </row>
    <row r="21" spans="1:6" ht="16.149999999999999" customHeight="1">
      <c r="A21" t="s">
        <v>668</v>
      </c>
      <c r="B21">
        <v>136</v>
      </c>
      <c r="C21" s="526">
        <v>18</v>
      </c>
      <c r="D21" s="526">
        <v>86</v>
      </c>
      <c r="E21" s="526">
        <v>32</v>
      </c>
      <c r="F21" s="532">
        <v>28.691983122362899</v>
      </c>
    </row>
    <row r="22" spans="1:6" ht="16.149999999999999" customHeight="1">
      <c r="A22" s="56" t="s">
        <v>679</v>
      </c>
      <c r="B22" s="56">
        <v>143</v>
      </c>
      <c r="C22" s="527">
        <v>20</v>
      </c>
      <c r="D22" s="527">
        <v>85</v>
      </c>
      <c r="E22" s="527">
        <v>38</v>
      </c>
      <c r="F22" s="533">
        <v>28.8888888888889</v>
      </c>
    </row>
    <row r="23" spans="1:6">
      <c r="A23" s="55" t="s">
        <v>722</v>
      </c>
    </row>
    <row r="24" spans="1:6">
      <c r="A24" s="55" t="s">
        <v>723</v>
      </c>
    </row>
    <row r="25" spans="1:6">
      <c r="A25" s="590"/>
      <c r="B25" s="590"/>
      <c r="C25" s="590"/>
    </row>
  </sheetData>
  <mergeCells count="4">
    <mergeCell ref="A14:C14"/>
    <mergeCell ref="A25:C25"/>
    <mergeCell ref="B6:H6"/>
    <mergeCell ref="B18:E18"/>
  </mergeCells>
  <pageMargins left="0.7" right="0.7" top="0.75" bottom="0.75" header="0.3" footer="0.3"/>
  <pageSetup paperSize="122" orientation="portrait" verticalDpi="59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A1:G57"/>
  <sheetViews>
    <sheetView workbookViewId="0">
      <selection activeCell="J20" sqref="J20"/>
    </sheetView>
  </sheetViews>
  <sheetFormatPr baseColWidth="10" defaultRowHeight="15"/>
  <cols>
    <col min="1" max="1" width="23.28515625" customWidth="1"/>
  </cols>
  <sheetData>
    <row r="1" spans="1:7">
      <c r="A1" s="46" t="s">
        <v>168</v>
      </c>
    </row>
    <row r="2" spans="1:7">
      <c r="A2" s="47" t="s">
        <v>82</v>
      </c>
    </row>
    <row r="3" spans="1:7">
      <c r="A3" s="47"/>
    </row>
    <row r="4" spans="1:7">
      <c r="A4" s="46" t="s">
        <v>526</v>
      </c>
    </row>
    <row r="5" spans="1:7">
      <c r="B5" s="56">
        <v>2010</v>
      </c>
      <c r="C5" s="56">
        <v>2011</v>
      </c>
      <c r="D5" s="56">
        <v>2012</v>
      </c>
      <c r="E5" s="56">
        <v>2013</v>
      </c>
      <c r="F5" s="56">
        <v>2014</v>
      </c>
      <c r="G5" s="56">
        <v>2015</v>
      </c>
    </row>
    <row r="6" spans="1:7">
      <c r="A6" t="s">
        <v>527</v>
      </c>
      <c r="B6">
        <v>142</v>
      </c>
      <c r="C6">
        <v>151</v>
      </c>
      <c r="D6">
        <v>168</v>
      </c>
      <c r="E6">
        <v>166</v>
      </c>
      <c r="F6">
        <v>150</v>
      </c>
      <c r="G6">
        <v>143</v>
      </c>
    </row>
    <row r="7" spans="1:7">
      <c r="A7" t="s">
        <v>528</v>
      </c>
      <c r="B7">
        <v>437</v>
      </c>
      <c r="C7">
        <v>440</v>
      </c>
      <c r="D7">
        <v>387</v>
      </c>
      <c r="E7">
        <v>463</v>
      </c>
      <c r="F7">
        <v>492</v>
      </c>
      <c r="G7">
        <v>429</v>
      </c>
    </row>
    <row r="8" spans="1:7" ht="15.75" thickBot="1">
      <c r="A8" s="56" t="s">
        <v>529</v>
      </c>
      <c r="B8" s="351">
        <v>564</v>
      </c>
      <c r="C8" s="351">
        <v>599</v>
      </c>
      <c r="D8" s="351">
        <v>647</v>
      </c>
      <c r="E8" s="351">
        <v>739</v>
      </c>
      <c r="F8" s="351">
        <v>760</v>
      </c>
      <c r="G8" s="351">
        <v>793</v>
      </c>
    </row>
    <row r="9" spans="1:7" ht="62.25" customHeight="1">
      <c r="A9" s="594" t="s">
        <v>714</v>
      </c>
      <c r="B9" s="594"/>
      <c r="C9" s="594"/>
      <c r="D9" s="594"/>
      <c r="E9" s="594"/>
      <c r="F9" s="594"/>
      <c r="G9" s="594"/>
    </row>
    <row r="10" spans="1:7">
      <c r="A10" t="s">
        <v>661</v>
      </c>
    </row>
    <row r="11" spans="1:7">
      <c r="A11" t="s">
        <v>662</v>
      </c>
    </row>
    <row r="13" spans="1:7">
      <c r="A13" s="46" t="s">
        <v>535</v>
      </c>
    </row>
    <row r="14" spans="1:7">
      <c r="B14" s="56">
        <v>2010</v>
      </c>
      <c r="C14" s="56">
        <v>2011</v>
      </c>
      <c r="D14" s="56">
        <v>2012</v>
      </c>
      <c r="E14" s="56">
        <v>2013</v>
      </c>
      <c r="F14" s="56">
        <v>2014</v>
      </c>
      <c r="G14" s="56">
        <v>2015</v>
      </c>
    </row>
    <row r="15" spans="1:7">
      <c r="A15" t="s">
        <v>530</v>
      </c>
      <c r="B15">
        <v>204</v>
      </c>
      <c r="C15">
        <v>215</v>
      </c>
      <c r="D15">
        <v>231</v>
      </c>
      <c r="E15">
        <v>321</v>
      </c>
      <c r="F15">
        <v>277</v>
      </c>
      <c r="G15">
        <v>305</v>
      </c>
    </row>
    <row r="16" spans="1:7">
      <c r="A16" t="s">
        <v>531</v>
      </c>
      <c r="B16">
        <v>177</v>
      </c>
      <c r="C16">
        <v>177</v>
      </c>
      <c r="D16">
        <v>205</v>
      </c>
      <c r="E16">
        <v>220</v>
      </c>
      <c r="F16">
        <v>240</v>
      </c>
      <c r="G16">
        <v>238</v>
      </c>
    </row>
    <row r="17" spans="1:7">
      <c r="A17" t="s">
        <v>532</v>
      </c>
      <c r="B17">
        <v>25</v>
      </c>
      <c r="C17">
        <v>26</v>
      </c>
      <c r="D17">
        <v>23</v>
      </c>
      <c r="E17">
        <v>26</v>
      </c>
      <c r="F17">
        <v>31</v>
      </c>
      <c r="G17">
        <v>32</v>
      </c>
    </row>
    <row r="18" spans="1:7" ht="17.25">
      <c r="A18" t="s">
        <v>533</v>
      </c>
      <c r="B18">
        <v>124</v>
      </c>
      <c r="C18">
        <v>120</v>
      </c>
      <c r="D18">
        <v>119</v>
      </c>
      <c r="E18">
        <v>109</v>
      </c>
      <c r="F18">
        <v>122</v>
      </c>
      <c r="G18">
        <v>133</v>
      </c>
    </row>
    <row r="19" spans="1:7" ht="17.25">
      <c r="A19" s="56" t="s">
        <v>534</v>
      </c>
      <c r="B19" s="56">
        <v>34</v>
      </c>
      <c r="C19" s="56">
        <v>61</v>
      </c>
      <c r="D19" s="56">
        <v>69</v>
      </c>
      <c r="E19" s="56">
        <v>63</v>
      </c>
      <c r="F19" s="56">
        <v>90</v>
      </c>
      <c r="G19" s="56">
        <v>85</v>
      </c>
    </row>
    <row r="20" spans="1:7" ht="57.75" customHeight="1">
      <c r="A20" s="594" t="s">
        <v>714</v>
      </c>
      <c r="B20" s="594"/>
      <c r="C20" s="594"/>
      <c r="D20" s="594"/>
      <c r="E20" s="594"/>
      <c r="F20" s="594"/>
      <c r="G20" s="594"/>
    </row>
    <row r="21" spans="1:7" ht="17.25">
      <c r="A21" t="s">
        <v>536</v>
      </c>
    </row>
    <row r="22" spans="1:7" ht="17.25">
      <c r="A22" t="s">
        <v>537</v>
      </c>
    </row>
    <row r="23" spans="1:7">
      <c r="A23" t="s">
        <v>661</v>
      </c>
    </row>
    <row r="24" spans="1:7">
      <c r="A24" t="s">
        <v>662</v>
      </c>
    </row>
    <row r="26" spans="1:7">
      <c r="A26" s="46" t="s">
        <v>170</v>
      </c>
    </row>
    <row r="27" spans="1:7">
      <c r="A27" s="47" t="s">
        <v>617</v>
      </c>
    </row>
    <row r="29" spans="1:7">
      <c r="A29" s="54" t="s">
        <v>671</v>
      </c>
    </row>
    <row r="30" spans="1:7">
      <c r="A30" s="54"/>
      <c r="B30" s="125" t="s">
        <v>211</v>
      </c>
    </row>
    <row r="31" spans="1:7">
      <c r="A31" s="77">
        <v>2010</v>
      </c>
      <c r="B31" s="101">
        <v>29</v>
      </c>
    </row>
    <row r="32" spans="1:7">
      <c r="A32" s="77">
        <v>2011</v>
      </c>
      <c r="B32" s="101">
        <v>36</v>
      </c>
    </row>
    <row r="33" spans="1:2">
      <c r="A33" s="77">
        <v>2012</v>
      </c>
      <c r="B33" s="101">
        <v>30</v>
      </c>
    </row>
    <row r="34" spans="1:2">
      <c r="A34" s="77">
        <v>2013</v>
      </c>
      <c r="B34" s="101">
        <v>30</v>
      </c>
    </row>
    <row r="35" spans="1:2">
      <c r="A35" s="77">
        <v>2014</v>
      </c>
      <c r="B35" s="101" t="s">
        <v>595</v>
      </c>
    </row>
    <row r="36" spans="1:2">
      <c r="A36" s="77">
        <v>2015</v>
      </c>
      <c r="B36" s="101">
        <v>42</v>
      </c>
    </row>
    <row r="37" spans="1:2">
      <c r="A37" s="77">
        <v>2016</v>
      </c>
      <c r="B37" s="101" t="s">
        <v>595</v>
      </c>
    </row>
    <row r="38" spans="1:2">
      <c r="A38" s="100">
        <v>2017</v>
      </c>
      <c r="B38" s="125">
        <v>37</v>
      </c>
    </row>
    <row r="39" spans="1:2">
      <c r="A39" t="s">
        <v>661</v>
      </c>
    </row>
    <row r="40" spans="1:2">
      <c r="A40" t="s">
        <v>662</v>
      </c>
    </row>
    <row r="42" spans="1:2">
      <c r="A42" s="54" t="s">
        <v>672</v>
      </c>
    </row>
    <row r="43" spans="1:2">
      <c r="B43" s="125" t="s">
        <v>211</v>
      </c>
    </row>
    <row r="44" spans="1:2">
      <c r="A44" s="77">
        <v>2016</v>
      </c>
      <c r="B44" s="101">
        <v>42</v>
      </c>
    </row>
    <row r="45" spans="1:2">
      <c r="A45" s="77">
        <v>2017</v>
      </c>
      <c r="B45" s="101" t="s">
        <v>595</v>
      </c>
    </row>
    <row r="46" spans="1:2">
      <c r="A46" s="100">
        <v>2018</v>
      </c>
      <c r="B46" s="125">
        <v>43</v>
      </c>
    </row>
    <row r="47" spans="1:2">
      <c r="A47" t="s">
        <v>661</v>
      </c>
    </row>
    <row r="48" spans="1:2">
      <c r="A48" t="s">
        <v>662</v>
      </c>
    </row>
    <row r="50" spans="1:3">
      <c r="A50" s="54" t="s">
        <v>673</v>
      </c>
    </row>
    <row r="51" spans="1:3">
      <c r="B51" s="101" t="s">
        <v>530</v>
      </c>
      <c r="C51" s="101" t="s">
        <v>531</v>
      </c>
    </row>
    <row r="52" spans="1:3">
      <c r="B52" s="593" t="s">
        <v>211</v>
      </c>
      <c r="C52" s="593"/>
    </row>
    <row r="53" spans="1:3">
      <c r="A53" s="77">
        <v>2017</v>
      </c>
      <c r="B53" s="101">
        <v>44</v>
      </c>
      <c r="C53" s="101">
        <v>49</v>
      </c>
    </row>
    <row r="54" spans="1:3">
      <c r="A54" s="77">
        <v>2018</v>
      </c>
      <c r="B54" s="101" t="s">
        <v>595</v>
      </c>
      <c r="C54" s="101" t="s">
        <v>595</v>
      </c>
    </row>
    <row r="55" spans="1:3">
      <c r="A55" s="100">
        <v>2019</v>
      </c>
      <c r="B55" s="125">
        <v>51</v>
      </c>
      <c r="C55" s="125">
        <v>63</v>
      </c>
    </row>
    <row r="56" spans="1:3">
      <c r="A56" t="s">
        <v>661</v>
      </c>
    </row>
    <row r="57" spans="1:3">
      <c r="A57" t="s">
        <v>662</v>
      </c>
    </row>
  </sheetData>
  <mergeCells count="3">
    <mergeCell ref="B52:C52"/>
    <mergeCell ref="A9:G9"/>
    <mergeCell ref="A20:G20"/>
  </mergeCells>
  <pageMargins left="0.7" right="0.7" top="0.75" bottom="0.75" header="0.3" footer="0.3"/>
  <pageSetup paperSize="122" orientation="portrait" verticalDpi="59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dimension ref="A1:K37"/>
  <sheetViews>
    <sheetView workbookViewId="0">
      <selection activeCell="A38" sqref="A38"/>
    </sheetView>
  </sheetViews>
  <sheetFormatPr baseColWidth="10" defaultRowHeight="15"/>
  <cols>
    <col min="1" max="1" width="31.140625" customWidth="1"/>
    <col min="4" max="4" width="11.7109375" customWidth="1"/>
  </cols>
  <sheetData>
    <row r="1" spans="1:11">
      <c r="A1" s="46" t="s">
        <v>171</v>
      </c>
    </row>
    <row r="2" spans="1:11">
      <c r="A2" s="47" t="s">
        <v>83</v>
      </c>
    </row>
    <row r="3" spans="1:11">
      <c r="B3" s="595">
        <v>42339</v>
      </c>
      <c r="C3" s="595"/>
      <c r="D3" s="384">
        <v>43191</v>
      </c>
      <c r="E3" s="384"/>
      <c r="F3" s="384">
        <v>43910</v>
      </c>
      <c r="G3" s="384"/>
      <c r="H3" s="384">
        <v>44275</v>
      </c>
      <c r="I3" s="384"/>
      <c r="J3" s="596">
        <v>44621</v>
      </c>
      <c r="K3" s="596"/>
    </row>
    <row r="4" spans="1:11" ht="30">
      <c r="A4" t="s">
        <v>626</v>
      </c>
      <c r="B4" s="385" t="s">
        <v>257</v>
      </c>
      <c r="C4" s="385" t="s">
        <v>258</v>
      </c>
      <c r="D4" s="385" t="s">
        <v>257</v>
      </c>
      <c r="E4" s="385" t="s">
        <v>258</v>
      </c>
      <c r="F4" s="466" t="s">
        <v>257</v>
      </c>
      <c r="G4" s="385" t="s">
        <v>258</v>
      </c>
      <c r="H4" s="466" t="s">
        <v>257</v>
      </c>
      <c r="I4" s="385" t="s">
        <v>258</v>
      </c>
      <c r="J4" s="535" t="s">
        <v>257</v>
      </c>
      <c r="K4" s="536" t="s">
        <v>258</v>
      </c>
    </row>
    <row r="5" spans="1:11">
      <c r="B5" s="593" t="s">
        <v>625</v>
      </c>
      <c r="C5" s="593"/>
      <c r="D5" s="593"/>
      <c r="E5" s="593"/>
      <c r="F5" s="593"/>
      <c r="G5" s="593"/>
      <c r="H5" s="593"/>
      <c r="I5" s="593"/>
      <c r="J5" s="593"/>
      <c r="K5" s="593"/>
    </row>
    <row r="6" spans="1:11">
      <c r="A6" s="247" t="s">
        <v>252</v>
      </c>
      <c r="B6" s="247">
        <v>16</v>
      </c>
      <c r="C6" s="247">
        <v>9</v>
      </c>
      <c r="D6">
        <v>17</v>
      </c>
      <c r="E6">
        <v>8</v>
      </c>
      <c r="F6" s="247">
        <v>24</v>
      </c>
      <c r="G6" s="247">
        <v>1</v>
      </c>
      <c r="H6" s="247">
        <v>25</v>
      </c>
      <c r="I6" s="247">
        <v>0</v>
      </c>
      <c r="J6" s="537">
        <v>25</v>
      </c>
      <c r="K6" s="537">
        <v>0</v>
      </c>
    </row>
    <row r="7" spans="1:11">
      <c r="A7" t="s">
        <v>253</v>
      </c>
      <c r="B7">
        <v>29</v>
      </c>
      <c r="C7">
        <v>17</v>
      </c>
      <c r="D7">
        <v>30</v>
      </c>
      <c r="E7">
        <v>16</v>
      </c>
      <c r="F7">
        <v>45</v>
      </c>
      <c r="G7">
        <v>1</v>
      </c>
      <c r="H7">
        <v>45</v>
      </c>
      <c r="I7">
        <v>1</v>
      </c>
      <c r="J7" s="537">
        <v>46</v>
      </c>
      <c r="K7" s="537">
        <v>0</v>
      </c>
    </row>
    <row r="8" spans="1:11">
      <c r="A8" t="s">
        <v>254</v>
      </c>
      <c r="B8">
        <v>15</v>
      </c>
      <c r="C8">
        <v>22</v>
      </c>
      <c r="D8">
        <v>29</v>
      </c>
      <c r="E8">
        <v>8</v>
      </c>
      <c r="F8">
        <v>37</v>
      </c>
      <c r="G8">
        <v>0</v>
      </c>
      <c r="H8">
        <v>37</v>
      </c>
      <c r="I8">
        <v>0</v>
      </c>
      <c r="J8" s="537">
        <v>37</v>
      </c>
      <c r="K8" s="537">
        <v>0</v>
      </c>
    </row>
    <row r="9" spans="1:11">
      <c r="A9" t="s">
        <v>554</v>
      </c>
      <c r="B9">
        <v>5</v>
      </c>
      <c r="C9">
        <v>14</v>
      </c>
      <c r="D9">
        <v>14</v>
      </c>
      <c r="E9">
        <v>5</v>
      </c>
      <c r="F9">
        <v>19</v>
      </c>
      <c r="G9">
        <v>0</v>
      </c>
      <c r="H9">
        <v>19</v>
      </c>
      <c r="I9">
        <v>0</v>
      </c>
      <c r="J9" s="537">
        <v>19</v>
      </c>
      <c r="K9" s="537">
        <v>0</v>
      </c>
    </row>
    <row r="10" spans="1:11">
      <c r="A10" t="s">
        <v>255</v>
      </c>
      <c r="B10">
        <v>3</v>
      </c>
      <c r="C10">
        <v>6</v>
      </c>
      <c r="D10">
        <v>6</v>
      </c>
      <c r="E10">
        <v>3</v>
      </c>
      <c r="F10">
        <v>8</v>
      </c>
      <c r="G10">
        <v>1</v>
      </c>
      <c r="H10">
        <v>9</v>
      </c>
      <c r="I10">
        <v>0</v>
      </c>
      <c r="J10" s="537">
        <v>9</v>
      </c>
      <c r="K10" s="537">
        <v>0</v>
      </c>
    </row>
    <row r="11" spans="1:11">
      <c r="A11" s="56" t="s">
        <v>256</v>
      </c>
      <c r="B11" s="56">
        <v>0</v>
      </c>
      <c r="C11" s="56">
        <v>3</v>
      </c>
      <c r="D11" s="56">
        <v>2</v>
      </c>
      <c r="E11" s="56">
        <v>1</v>
      </c>
      <c r="F11" s="56">
        <v>2</v>
      </c>
      <c r="G11" s="56">
        <v>1</v>
      </c>
      <c r="H11" s="56">
        <v>3</v>
      </c>
      <c r="I11" s="56">
        <v>0</v>
      </c>
      <c r="J11" s="538">
        <v>3</v>
      </c>
      <c r="K11" s="538">
        <v>0</v>
      </c>
    </row>
    <row r="12" spans="1:11">
      <c r="A12" t="s">
        <v>729</v>
      </c>
    </row>
    <row r="13" spans="1:11">
      <c r="A13" t="s">
        <v>730</v>
      </c>
    </row>
    <row r="15" spans="1:11">
      <c r="A15" s="46" t="s">
        <v>201</v>
      </c>
    </row>
    <row r="16" spans="1:11">
      <c r="A16" s="47" t="s">
        <v>84</v>
      </c>
    </row>
    <row r="18" spans="1:9">
      <c r="A18" s="54" t="s">
        <v>731</v>
      </c>
      <c r="B18" s="149"/>
      <c r="C18" s="149"/>
      <c r="D18" s="149"/>
      <c r="E18" s="149"/>
      <c r="F18" s="149"/>
      <c r="G18" s="149"/>
    </row>
    <row r="19" spans="1:9">
      <c r="A19" s="211" t="s">
        <v>340</v>
      </c>
      <c r="B19" s="381">
        <v>2015</v>
      </c>
      <c r="C19" s="382">
        <v>2016</v>
      </c>
      <c r="D19" s="383">
        <v>2017</v>
      </c>
      <c r="E19" s="194">
        <v>2018</v>
      </c>
      <c r="F19" s="539">
        <v>2019</v>
      </c>
      <c r="G19" s="194">
        <v>2020</v>
      </c>
      <c r="H19" s="556">
        <v>2021</v>
      </c>
      <c r="I19" s="194">
        <v>2022</v>
      </c>
    </row>
    <row r="20" spans="1:9">
      <c r="A20" s="193" t="s">
        <v>341</v>
      </c>
      <c r="B20" s="367"/>
      <c r="C20" s="367"/>
      <c r="D20" s="179"/>
      <c r="E20" s="180"/>
      <c r="F20" s="180"/>
      <c r="G20" s="180"/>
      <c r="H20" s="547"/>
    </row>
    <row r="21" spans="1:9">
      <c r="A21" s="195" t="s">
        <v>342</v>
      </c>
      <c r="B21" s="191"/>
      <c r="C21" s="373"/>
      <c r="D21" s="368"/>
      <c r="E21" s="456"/>
      <c r="F21" s="457" t="s">
        <v>435</v>
      </c>
      <c r="G21" s="548"/>
      <c r="H21" s="549"/>
      <c r="I21" s="459"/>
    </row>
    <row r="22" spans="1:9">
      <c r="A22" s="196" t="s">
        <v>343</v>
      </c>
      <c r="B22" s="182"/>
      <c r="C22" s="374"/>
      <c r="D22" s="369"/>
      <c r="E22" s="376"/>
      <c r="F22" s="540"/>
      <c r="G22" s="550"/>
      <c r="H22" s="551"/>
      <c r="I22" s="544"/>
    </row>
    <row r="23" spans="1:9">
      <c r="A23" s="196" t="s">
        <v>344</v>
      </c>
      <c r="B23" s="458"/>
      <c r="C23" s="370"/>
      <c r="D23" s="370"/>
      <c r="E23" s="453"/>
      <c r="F23" s="455" t="s">
        <v>435</v>
      </c>
      <c r="G23" s="454"/>
      <c r="H23" s="552"/>
      <c r="I23" s="460"/>
    </row>
    <row r="24" spans="1:9">
      <c r="A24" s="196" t="s">
        <v>345</v>
      </c>
      <c r="B24" s="182"/>
      <c r="C24" s="375" t="s">
        <v>435</v>
      </c>
      <c r="D24" s="370"/>
      <c r="E24" s="454"/>
      <c r="F24" s="455" t="s">
        <v>435</v>
      </c>
      <c r="G24" s="454"/>
      <c r="H24" s="552"/>
      <c r="I24" s="460"/>
    </row>
    <row r="25" spans="1:9">
      <c r="A25" s="197" t="s">
        <v>346</v>
      </c>
      <c r="B25" s="183"/>
      <c r="C25" s="187"/>
      <c r="D25" s="371"/>
      <c r="E25" s="450" t="s">
        <v>435</v>
      </c>
      <c r="F25" s="541"/>
      <c r="G25" s="454"/>
      <c r="H25" s="552"/>
      <c r="I25" s="460"/>
    </row>
    <row r="26" spans="1:9">
      <c r="A26" s="193" t="s">
        <v>347</v>
      </c>
      <c r="B26" s="180"/>
      <c r="C26" s="150"/>
      <c r="D26" s="372"/>
      <c r="E26" s="150"/>
      <c r="F26" s="150"/>
      <c r="G26" s="150"/>
      <c r="H26" s="553"/>
      <c r="I26" s="151"/>
    </row>
    <row r="27" spans="1:9">
      <c r="A27" s="195" t="s">
        <v>348</v>
      </c>
      <c r="B27" s="181"/>
      <c r="C27" s="377" t="s">
        <v>435</v>
      </c>
      <c r="D27" s="378"/>
      <c r="E27" s="185"/>
      <c r="F27" s="542"/>
      <c r="G27" s="554"/>
      <c r="H27" s="185"/>
      <c r="I27" s="545"/>
    </row>
    <row r="28" spans="1:9">
      <c r="A28" s="196" t="s">
        <v>349</v>
      </c>
      <c r="B28" s="182"/>
      <c r="C28" s="379" t="s">
        <v>435</v>
      </c>
      <c r="D28" s="380"/>
      <c r="E28" s="186"/>
      <c r="F28" s="543"/>
      <c r="G28" s="555"/>
      <c r="H28" s="186"/>
      <c r="I28" s="546"/>
    </row>
    <row r="29" spans="1:9">
      <c r="A29" s="197" t="s">
        <v>350</v>
      </c>
      <c r="B29" s="183"/>
      <c r="C29" s="187"/>
      <c r="D29" s="184"/>
      <c r="E29" s="451"/>
      <c r="F29" s="452" t="s">
        <v>435</v>
      </c>
      <c r="G29" s="557"/>
      <c r="H29" s="558"/>
      <c r="I29" s="559"/>
    </row>
    <row r="30" spans="1:9">
      <c r="A30" s="149"/>
      <c r="B30" s="149"/>
      <c r="C30" s="149"/>
      <c r="D30" s="149"/>
      <c r="E30" s="149"/>
      <c r="F30" s="149"/>
      <c r="G30" s="149"/>
    </row>
    <row r="31" spans="1:9">
      <c r="A31" s="71"/>
      <c r="B31" s="192" t="s">
        <v>435</v>
      </c>
      <c r="C31" s="198" t="s">
        <v>351</v>
      </c>
      <c r="D31" s="149"/>
      <c r="E31" s="188"/>
      <c r="F31" s="71" t="s">
        <v>352</v>
      </c>
      <c r="G31" s="149"/>
    </row>
    <row r="32" spans="1:9">
      <c r="A32" s="149"/>
      <c r="B32" s="149"/>
      <c r="C32" s="149"/>
      <c r="D32" s="149"/>
      <c r="E32" s="189"/>
      <c r="F32" s="71" t="s">
        <v>409</v>
      </c>
      <c r="G32" s="149"/>
    </row>
    <row r="33" spans="1:7">
      <c r="A33" s="149"/>
      <c r="B33" s="149"/>
      <c r="C33" s="149"/>
      <c r="D33" s="149"/>
      <c r="E33" s="190"/>
      <c r="F33" s="71" t="s">
        <v>353</v>
      </c>
      <c r="G33" s="149"/>
    </row>
    <row r="34" spans="1:7">
      <c r="A34" s="149"/>
      <c r="B34" s="149"/>
      <c r="C34" s="149"/>
      <c r="D34" s="149"/>
      <c r="E34" s="191"/>
      <c r="F34" s="71" t="s">
        <v>354</v>
      </c>
      <c r="G34" s="149"/>
    </row>
    <row r="36" spans="1:7">
      <c r="A36" t="s">
        <v>732</v>
      </c>
    </row>
    <row r="37" spans="1:7">
      <c r="A37" t="s">
        <v>733</v>
      </c>
    </row>
  </sheetData>
  <mergeCells count="3">
    <mergeCell ref="B3:C3"/>
    <mergeCell ref="J3:K3"/>
    <mergeCell ref="B5:K5"/>
  </mergeCells>
  <pageMargins left="0.7" right="0.7" top="0.75" bottom="0.75" header="0.3" footer="0.3"/>
  <pageSetup paperSize="122" orientation="portrait" verticalDpi="59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dimension ref="A1:O79"/>
  <sheetViews>
    <sheetView zoomScaleNormal="100" workbookViewId="0">
      <selection activeCell="A3" sqref="A3"/>
    </sheetView>
  </sheetViews>
  <sheetFormatPr baseColWidth="10" defaultRowHeight="15"/>
  <cols>
    <col min="1" max="1" width="13.5703125" customWidth="1"/>
    <col min="2" max="2" width="40.5703125" customWidth="1"/>
    <col min="14" max="14" width="13.42578125" customWidth="1"/>
  </cols>
  <sheetData>
    <row r="1" spans="1:5">
      <c r="A1" s="46" t="s">
        <v>172</v>
      </c>
    </row>
    <row r="2" spans="1:5">
      <c r="A2" s="47" t="s">
        <v>85</v>
      </c>
    </row>
    <row r="3" spans="1:5">
      <c r="A3" s="47"/>
    </row>
    <row r="4" spans="1:5">
      <c r="A4" s="54" t="s">
        <v>410</v>
      </c>
    </row>
    <row r="5" spans="1:5" s="149" customFormat="1" ht="30">
      <c r="A5" s="209" t="s">
        <v>355</v>
      </c>
      <c r="B5" s="209" t="s">
        <v>340</v>
      </c>
      <c r="C5" s="209" t="s">
        <v>356</v>
      </c>
      <c r="D5" s="212" t="s">
        <v>353</v>
      </c>
      <c r="E5" s="212" t="s">
        <v>409</v>
      </c>
    </row>
    <row r="6" spans="1:5" s="149" customFormat="1" ht="24" customHeight="1">
      <c r="A6" s="598" t="s">
        <v>357</v>
      </c>
      <c r="B6" s="210" t="s">
        <v>358</v>
      </c>
      <c r="C6" s="210">
        <v>2005</v>
      </c>
      <c r="D6" s="465" t="s">
        <v>624</v>
      </c>
      <c r="E6" s="153"/>
    </row>
    <row r="7" spans="1:5" s="149" customFormat="1" ht="24" customHeight="1">
      <c r="A7" s="598"/>
      <c r="B7" s="210" t="s">
        <v>360</v>
      </c>
      <c r="C7" s="210">
        <v>2003</v>
      </c>
      <c r="D7" s="465" t="s">
        <v>624</v>
      </c>
      <c r="E7" s="153"/>
    </row>
    <row r="8" spans="1:5" s="149" customFormat="1" ht="30">
      <c r="A8" s="598"/>
      <c r="B8" s="211" t="s">
        <v>436</v>
      </c>
      <c r="C8" s="211" t="s">
        <v>361</v>
      </c>
      <c r="D8" s="153"/>
      <c r="E8" s="465" t="s">
        <v>624</v>
      </c>
    </row>
    <row r="9" spans="1:5" s="149" customFormat="1" ht="60">
      <c r="A9" s="598" t="s">
        <v>362</v>
      </c>
      <c r="B9" s="211" t="s">
        <v>563</v>
      </c>
      <c r="C9" s="211" t="s">
        <v>363</v>
      </c>
      <c r="D9" s="153"/>
      <c r="E9" s="465" t="s">
        <v>624</v>
      </c>
    </row>
    <row r="10" spans="1:5" s="149" customFormat="1" ht="60">
      <c r="A10" s="598"/>
      <c r="B10" s="211" t="s">
        <v>437</v>
      </c>
      <c r="C10" s="211" t="s">
        <v>363</v>
      </c>
      <c r="D10" s="153"/>
      <c r="E10" s="465" t="s">
        <v>624</v>
      </c>
    </row>
    <row r="11" spans="1:5" s="149" customFormat="1">
      <c r="A11" s="598" t="s">
        <v>562</v>
      </c>
      <c r="B11" s="211" t="s">
        <v>364</v>
      </c>
      <c r="C11" s="211">
        <v>2001</v>
      </c>
      <c r="D11" s="465" t="s">
        <v>624</v>
      </c>
      <c r="E11" s="153"/>
    </row>
    <row r="12" spans="1:5" s="149" customFormat="1">
      <c r="A12" s="598"/>
      <c r="B12" s="211" t="s">
        <v>365</v>
      </c>
      <c r="C12" s="211">
        <v>2009</v>
      </c>
      <c r="D12" s="465" t="s">
        <v>624</v>
      </c>
      <c r="E12" s="154"/>
    </row>
    <row r="13" spans="1:5" s="149" customFormat="1" ht="24" customHeight="1">
      <c r="A13" s="598"/>
      <c r="B13" s="211" t="s">
        <v>366</v>
      </c>
      <c r="C13" s="211">
        <v>2009</v>
      </c>
      <c r="D13" s="465" t="s">
        <v>624</v>
      </c>
      <c r="E13" s="154"/>
    </row>
    <row r="14" spans="1:5" s="149" customFormat="1" ht="24" customHeight="1">
      <c r="A14" s="598"/>
      <c r="B14" s="211" t="s">
        <v>367</v>
      </c>
      <c r="C14" s="211">
        <v>2005</v>
      </c>
      <c r="D14" s="465" t="s">
        <v>624</v>
      </c>
      <c r="E14" s="153"/>
    </row>
    <row r="15" spans="1:5" s="149" customFormat="1" ht="24" customHeight="1">
      <c r="A15" s="598"/>
      <c r="B15" s="211" t="s">
        <v>368</v>
      </c>
      <c r="C15" s="211">
        <v>2005</v>
      </c>
      <c r="D15" s="465" t="s">
        <v>624</v>
      </c>
      <c r="E15" s="153"/>
    </row>
    <row r="16" spans="1:5" s="149" customFormat="1" ht="24" customHeight="1">
      <c r="A16" s="598"/>
      <c r="B16" s="211" t="s">
        <v>369</v>
      </c>
      <c r="C16" s="211">
        <v>2009</v>
      </c>
      <c r="D16" s="465" t="s">
        <v>624</v>
      </c>
      <c r="E16" s="153"/>
    </row>
    <row r="17" spans="1:5" s="149" customFormat="1" ht="24" customHeight="1">
      <c r="A17" s="598"/>
      <c r="B17" s="211" t="s">
        <v>370</v>
      </c>
      <c r="C17" s="211">
        <v>2009</v>
      </c>
      <c r="D17" s="465" t="s">
        <v>624</v>
      </c>
      <c r="E17" s="153"/>
    </row>
    <row r="18" spans="1:5" s="149" customFormat="1" ht="24" customHeight="1">
      <c r="A18" s="598"/>
      <c r="B18" s="211" t="s">
        <v>371</v>
      </c>
      <c r="C18" s="211">
        <v>2000</v>
      </c>
      <c r="D18" s="465" t="s">
        <v>624</v>
      </c>
      <c r="E18" s="153"/>
    </row>
    <row r="19" spans="1:5" s="149" customFormat="1" ht="24" customHeight="1">
      <c r="A19" s="211" t="s">
        <v>372</v>
      </c>
      <c r="B19" s="211" t="s">
        <v>373</v>
      </c>
      <c r="C19" s="211" t="s">
        <v>438</v>
      </c>
      <c r="D19" s="465" t="s">
        <v>624</v>
      </c>
      <c r="E19" s="153"/>
    </row>
    <row r="20" spans="1:5" s="149" customFormat="1" ht="24" customHeight="1">
      <c r="A20" s="598" t="s">
        <v>374</v>
      </c>
      <c r="B20" s="211" t="s">
        <v>375</v>
      </c>
      <c r="C20" s="211">
        <v>2009</v>
      </c>
      <c r="D20" s="465" t="s">
        <v>624</v>
      </c>
      <c r="E20" s="153"/>
    </row>
    <row r="21" spans="1:5" s="149" customFormat="1" ht="24" customHeight="1">
      <c r="A21" s="598"/>
      <c r="B21" s="211" t="s">
        <v>376</v>
      </c>
      <c r="C21" s="211">
        <v>2005</v>
      </c>
      <c r="D21" s="465" t="s">
        <v>624</v>
      </c>
      <c r="E21" s="153"/>
    </row>
    <row r="22" spans="1:5" s="149" customFormat="1" ht="24" customHeight="1">
      <c r="A22" s="598"/>
      <c r="B22" s="211" t="s">
        <v>377</v>
      </c>
      <c r="C22" s="211">
        <v>2005</v>
      </c>
      <c r="D22" s="465" t="s">
        <v>624</v>
      </c>
      <c r="E22" s="153"/>
    </row>
    <row r="23" spans="1:5" s="149" customFormat="1" ht="16.899999999999999" customHeight="1">
      <c r="A23" s="149" t="s">
        <v>378</v>
      </c>
      <c r="B23" s="71" t="s">
        <v>564</v>
      </c>
      <c r="C23" s="71"/>
    </row>
    <row r="24" spans="1:5" s="149" customFormat="1" ht="15" customHeight="1">
      <c r="A24" s="77" t="s">
        <v>379</v>
      </c>
      <c r="B24" s="71" t="s">
        <v>565</v>
      </c>
      <c r="C24" s="77"/>
    </row>
    <row r="25" spans="1:5" s="149" customFormat="1" ht="17.45" customHeight="1">
      <c r="C25" s="71"/>
    </row>
    <row r="26" spans="1:5">
      <c r="A26" t="s">
        <v>657</v>
      </c>
    </row>
    <row r="27" spans="1:5">
      <c r="A27" t="s">
        <v>658</v>
      </c>
    </row>
    <row r="29" spans="1:5">
      <c r="A29" s="152"/>
    </row>
    <row r="30" spans="1:5">
      <c r="A30" s="46" t="s">
        <v>173</v>
      </c>
    </row>
    <row r="31" spans="1:5">
      <c r="A31" s="47" t="s">
        <v>86</v>
      </c>
    </row>
    <row r="32" spans="1:5">
      <c r="A32" s="47"/>
    </row>
    <row r="33" spans="1:15">
      <c r="A33" s="208"/>
      <c r="B33" s="213"/>
      <c r="C33" s="431">
        <v>2015</v>
      </c>
      <c r="D33" s="431">
        <v>2016</v>
      </c>
      <c r="E33" s="431">
        <v>2017</v>
      </c>
      <c r="F33" s="431">
        <v>2018</v>
      </c>
      <c r="G33" s="56">
        <v>2019</v>
      </c>
      <c r="H33" s="431">
        <v>2020</v>
      </c>
      <c r="I33" s="431">
        <v>2021</v>
      </c>
      <c r="J33" s="431">
        <v>2022</v>
      </c>
      <c r="K33" s="207"/>
      <c r="L33" s="200"/>
      <c r="M33" s="207"/>
      <c r="N33" s="207"/>
      <c r="O33" s="207"/>
    </row>
    <row r="34" spans="1:15">
      <c r="A34" s="200"/>
      <c r="B34" s="206"/>
      <c r="C34" s="599" t="s">
        <v>211</v>
      </c>
      <c r="D34" s="599"/>
      <c r="E34" s="599"/>
      <c r="F34" s="599"/>
      <c r="G34" s="599"/>
      <c r="H34" s="599"/>
      <c r="I34" s="599"/>
      <c r="J34" s="599"/>
      <c r="K34" s="207"/>
      <c r="L34" s="207"/>
      <c r="M34" s="207"/>
      <c r="N34" s="207"/>
      <c r="O34" s="207"/>
    </row>
    <row r="35" spans="1:15">
      <c r="A35" s="200" t="s">
        <v>411</v>
      </c>
      <c r="B35" s="202" t="s">
        <v>412</v>
      </c>
      <c r="C35" s="433">
        <v>3.33</v>
      </c>
      <c r="D35" s="433">
        <v>3.44</v>
      </c>
      <c r="E35" s="433">
        <v>3.53</v>
      </c>
      <c r="F35" s="433">
        <v>3.66</v>
      </c>
      <c r="G35">
        <v>3.6799999999999997</v>
      </c>
      <c r="H35" s="514">
        <v>3.6999999999999997</v>
      </c>
      <c r="I35" s="514">
        <v>4.3099999999999996</v>
      </c>
      <c r="J35" s="515">
        <v>4.3</v>
      </c>
      <c r="K35" s="420"/>
      <c r="L35" s="421"/>
      <c r="M35" s="422"/>
      <c r="N35" s="295"/>
      <c r="O35" s="295"/>
    </row>
    <row r="36" spans="1:15">
      <c r="A36" s="200" t="s">
        <v>413</v>
      </c>
      <c r="B36" s="202" t="s">
        <v>414</v>
      </c>
      <c r="C36" s="433">
        <v>4.16</v>
      </c>
      <c r="D36" s="433">
        <v>4.16</v>
      </c>
      <c r="E36" s="433">
        <v>4.17</v>
      </c>
      <c r="F36" s="433">
        <v>4.2</v>
      </c>
      <c r="G36">
        <v>4.21</v>
      </c>
      <c r="H36" s="468">
        <v>4.33</v>
      </c>
      <c r="I36" s="468">
        <v>4.37</v>
      </c>
      <c r="J36" s="515">
        <v>4.3499999999999996</v>
      </c>
      <c r="K36" s="420"/>
      <c r="L36" s="421"/>
      <c r="M36" s="422"/>
      <c r="N36" s="295"/>
      <c r="O36" s="295"/>
    </row>
    <row r="37" spans="1:15">
      <c r="A37" s="200" t="s">
        <v>415</v>
      </c>
      <c r="B37" s="202" t="s">
        <v>416</v>
      </c>
      <c r="C37" s="433">
        <v>7.3</v>
      </c>
      <c r="D37" s="433">
        <v>7.44</v>
      </c>
      <c r="E37" s="433">
        <v>7.5</v>
      </c>
      <c r="F37" s="433">
        <v>7.9</v>
      </c>
      <c r="G37">
        <v>7.88</v>
      </c>
      <c r="H37" s="468">
        <v>7.91</v>
      </c>
      <c r="I37" s="468">
        <v>8.19</v>
      </c>
      <c r="J37" s="515">
        <v>8.2100000000000009</v>
      </c>
      <c r="K37" s="420"/>
      <c r="L37" s="421"/>
      <c r="M37" s="422"/>
      <c r="N37" s="295"/>
      <c r="O37" s="295"/>
    </row>
    <row r="38" spans="1:15">
      <c r="A38" s="200" t="s">
        <v>417</v>
      </c>
      <c r="B38" s="202" t="s">
        <v>418</v>
      </c>
      <c r="C38" s="433">
        <v>8.3800000000000008</v>
      </c>
      <c r="D38" s="433">
        <v>8.43</v>
      </c>
      <c r="E38" s="433">
        <v>8.4700000000000006</v>
      </c>
      <c r="F38" s="433">
        <v>8.51</v>
      </c>
      <c r="G38">
        <v>8.52</v>
      </c>
      <c r="H38" s="468">
        <v>8.5500000000000007</v>
      </c>
      <c r="I38" s="468">
        <v>13.15</v>
      </c>
      <c r="J38" s="515">
        <v>13.15</v>
      </c>
      <c r="K38" s="420"/>
      <c r="L38" s="421"/>
      <c r="M38" s="422"/>
      <c r="N38" s="295"/>
      <c r="O38" s="295"/>
    </row>
    <row r="39" spans="1:15">
      <c r="A39" s="200" t="s">
        <v>419</v>
      </c>
      <c r="B39" s="202" t="s">
        <v>628</v>
      </c>
      <c r="C39" s="433">
        <v>10.33</v>
      </c>
      <c r="D39" s="433">
        <v>10.33</v>
      </c>
      <c r="E39" s="433">
        <v>10.34</v>
      </c>
      <c r="F39" s="433">
        <v>10.34</v>
      </c>
      <c r="G39">
        <v>10.35</v>
      </c>
      <c r="H39" s="468">
        <v>10.36</v>
      </c>
      <c r="I39" s="468">
        <v>18.11</v>
      </c>
      <c r="J39" s="515">
        <v>18.11</v>
      </c>
      <c r="K39" s="420"/>
      <c r="L39" s="421"/>
      <c r="M39" s="422"/>
      <c r="N39" s="295"/>
      <c r="O39" s="295"/>
    </row>
    <row r="40" spans="1:15">
      <c r="A40" s="200" t="s">
        <v>135</v>
      </c>
      <c r="B40" s="202" t="s">
        <v>420</v>
      </c>
      <c r="C40" s="433">
        <v>6.86</v>
      </c>
      <c r="D40" s="433">
        <v>6.86</v>
      </c>
      <c r="E40" s="433">
        <v>6.95</v>
      </c>
      <c r="F40" s="433">
        <v>6.96</v>
      </c>
      <c r="G40">
        <v>10.17</v>
      </c>
      <c r="H40" s="468">
        <v>10.18</v>
      </c>
      <c r="I40" s="468">
        <v>14.680000000000001</v>
      </c>
      <c r="J40" s="515">
        <v>14.680000000000001</v>
      </c>
      <c r="K40" s="420"/>
      <c r="L40" s="421"/>
      <c r="M40" s="422"/>
      <c r="N40" s="295"/>
      <c r="O40" s="295"/>
    </row>
    <row r="41" spans="1:15">
      <c r="A41" s="200" t="s">
        <v>157</v>
      </c>
      <c r="B41" s="202" t="s">
        <v>421</v>
      </c>
      <c r="C41" s="433">
        <v>13.09</v>
      </c>
      <c r="D41" s="433">
        <v>13.09</v>
      </c>
      <c r="E41" s="433">
        <v>13.11</v>
      </c>
      <c r="F41" s="433">
        <v>13.11</v>
      </c>
      <c r="G41">
        <v>16.559999999999999</v>
      </c>
      <c r="H41" s="468">
        <v>16.559999999999999</v>
      </c>
      <c r="I41" s="468">
        <v>23.03</v>
      </c>
      <c r="J41" s="515">
        <v>23.03</v>
      </c>
      <c r="K41" s="420"/>
      <c r="L41" s="421"/>
      <c r="M41" s="422"/>
      <c r="N41" s="295"/>
      <c r="O41" s="295"/>
    </row>
    <row r="42" spans="1:15">
      <c r="A42" s="200" t="s">
        <v>422</v>
      </c>
      <c r="B42" s="202" t="s">
        <v>423</v>
      </c>
      <c r="C42" s="433">
        <v>19.78</v>
      </c>
      <c r="D42" s="433">
        <v>19.78</v>
      </c>
      <c r="E42" s="433">
        <v>19.78</v>
      </c>
      <c r="F42" s="433">
        <v>19.78</v>
      </c>
      <c r="G42">
        <v>19.78</v>
      </c>
      <c r="H42" s="468">
        <v>19.78</v>
      </c>
      <c r="I42" s="468">
        <v>27.88</v>
      </c>
      <c r="J42" s="515">
        <v>27.88</v>
      </c>
      <c r="K42" s="420"/>
      <c r="L42" s="421"/>
      <c r="M42" s="422"/>
      <c r="N42" s="295"/>
      <c r="O42" s="295"/>
    </row>
    <row r="43" spans="1:15">
      <c r="A43" s="200" t="s">
        <v>424</v>
      </c>
      <c r="B43" s="202" t="s">
        <v>425</v>
      </c>
      <c r="C43" s="433">
        <v>7.94</v>
      </c>
      <c r="D43" s="433">
        <v>7.94</v>
      </c>
      <c r="E43" s="433">
        <v>7.94</v>
      </c>
      <c r="F43" s="433">
        <v>7.94</v>
      </c>
      <c r="G43">
        <v>7.9399999999999995</v>
      </c>
      <c r="H43" s="468">
        <v>7.9399999999999995</v>
      </c>
      <c r="I43" s="468">
        <v>16.18</v>
      </c>
      <c r="J43" s="515">
        <v>16.18</v>
      </c>
      <c r="K43" s="420"/>
      <c r="L43" s="421"/>
      <c r="M43" s="422"/>
      <c r="N43" s="295"/>
      <c r="O43" s="295"/>
    </row>
    <row r="44" spans="1:15">
      <c r="A44" s="200" t="s">
        <v>426</v>
      </c>
      <c r="B44" s="202" t="s">
        <v>427</v>
      </c>
      <c r="C44" s="433">
        <v>6.56</v>
      </c>
      <c r="D44" s="433">
        <v>6.56</v>
      </c>
      <c r="E44" s="433">
        <v>6.56</v>
      </c>
      <c r="F44" s="433">
        <v>6.56</v>
      </c>
      <c r="G44">
        <v>8.4699999999999989</v>
      </c>
      <c r="H44" s="468">
        <v>8.4699999999999989</v>
      </c>
      <c r="I44" s="468">
        <v>16.41</v>
      </c>
      <c r="J44" s="515">
        <v>16.41</v>
      </c>
      <c r="K44" s="420"/>
      <c r="L44" s="421"/>
      <c r="M44" s="422"/>
      <c r="N44" s="295"/>
      <c r="O44" s="295"/>
    </row>
    <row r="45" spans="1:15">
      <c r="A45" s="200" t="s">
        <v>428</v>
      </c>
      <c r="B45" s="202" t="s">
        <v>429</v>
      </c>
      <c r="C45" s="433">
        <v>8.2899999999999991</v>
      </c>
      <c r="D45" s="433">
        <v>8.41</v>
      </c>
      <c r="E45" s="433">
        <v>8.41</v>
      </c>
      <c r="F45" s="433">
        <v>8.41</v>
      </c>
      <c r="G45">
        <v>8.41</v>
      </c>
      <c r="H45" s="468">
        <v>8.41</v>
      </c>
      <c r="I45" s="468">
        <v>11.89</v>
      </c>
      <c r="J45" s="515">
        <v>11.89</v>
      </c>
      <c r="K45" s="420"/>
      <c r="L45" s="421"/>
      <c r="M45" s="422"/>
      <c r="N45" s="295"/>
      <c r="O45" s="295"/>
    </row>
    <row r="46" spans="1:15">
      <c r="A46" s="200" t="s">
        <v>430</v>
      </c>
      <c r="B46" s="203" t="s">
        <v>629</v>
      </c>
      <c r="C46" s="433">
        <v>26.34</v>
      </c>
      <c r="D46" s="433">
        <v>31.47</v>
      </c>
      <c r="E46" s="433">
        <v>31.47</v>
      </c>
      <c r="F46" s="433">
        <v>31.47</v>
      </c>
      <c r="G46">
        <v>31.47</v>
      </c>
      <c r="H46" s="468">
        <v>31.47</v>
      </c>
      <c r="I46" s="468">
        <v>40.410000000000004</v>
      </c>
      <c r="J46" s="515">
        <v>40.410000000000004</v>
      </c>
      <c r="K46" s="420"/>
      <c r="L46" s="421"/>
      <c r="M46" s="422"/>
      <c r="N46" s="295"/>
      <c r="O46" s="295"/>
    </row>
    <row r="47" spans="1:15">
      <c r="A47" s="200" t="s">
        <v>431</v>
      </c>
      <c r="B47" s="203" t="s">
        <v>432</v>
      </c>
      <c r="C47" s="433">
        <v>9.7899999999999991</v>
      </c>
      <c r="D47" s="433">
        <v>9.7899999999999991</v>
      </c>
      <c r="E47" s="433">
        <v>9.7899999999999991</v>
      </c>
      <c r="F47" s="433">
        <v>9.7899999999999991</v>
      </c>
      <c r="G47">
        <v>9.7900000000000009</v>
      </c>
      <c r="H47" s="468">
        <v>9.7900000000000009</v>
      </c>
      <c r="I47" s="468">
        <v>33.300000000000004</v>
      </c>
      <c r="J47" s="515">
        <v>33.300000000000004</v>
      </c>
      <c r="K47" s="420"/>
      <c r="L47" s="421"/>
      <c r="M47" s="422"/>
      <c r="N47" s="295"/>
      <c r="O47" s="295"/>
    </row>
    <row r="48" spans="1:15">
      <c r="A48" s="200" t="s">
        <v>433</v>
      </c>
      <c r="B48" s="204" t="s">
        <v>630</v>
      </c>
      <c r="C48" s="433">
        <v>8.7899999999999991</v>
      </c>
      <c r="D48" s="433">
        <v>8.7899999999999991</v>
      </c>
      <c r="E48" s="433">
        <v>8.7899999999999991</v>
      </c>
      <c r="F48" s="433">
        <v>8.7899999999999991</v>
      </c>
      <c r="G48">
        <v>9.4600000000000009</v>
      </c>
      <c r="H48" s="468">
        <v>9.4600000000000009</v>
      </c>
      <c r="I48" s="468">
        <v>10.119999999999999</v>
      </c>
      <c r="J48" s="515">
        <v>10.119999999999999</v>
      </c>
      <c r="K48" s="420"/>
      <c r="L48" s="421"/>
      <c r="M48" s="422"/>
      <c r="N48" s="295"/>
      <c r="O48" s="295"/>
    </row>
    <row r="49" spans="1:15">
      <c r="A49" s="200" t="s">
        <v>359</v>
      </c>
      <c r="B49" s="205" t="s">
        <v>434</v>
      </c>
      <c r="C49" s="433">
        <v>3.36</v>
      </c>
      <c r="D49" s="433">
        <v>3.47</v>
      </c>
      <c r="E49" s="433">
        <v>3.47</v>
      </c>
      <c r="F49" s="433">
        <v>3.47</v>
      </c>
      <c r="G49">
        <v>3.47</v>
      </c>
      <c r="H49" s="468">
        <v>3.47</v>
      </c>
      <c r="I49" s="468">
        <v>13.34</v>
      </c>
      <c r="J49" s="516">
        <v>13.34</v>
      </c>
      <c r="K49" s="420"/>
      <c r="L49" s="421"/>
      <c r="M49" s="422"/>
      <c r="N49" s="295"/>
      <c r="O49" s="295"/>
    </row>
    <row r="50" spans="1:15">
      <c r="A50" s="214"/>
      <c r="B50" s="215" t="s">
        <v>394</v>
      </c>
      <c r="C50" s="470">
        <v>9.1623307811190955</v>
      </c>
      <c r="D50" s="470">
        <v>9.3283924322664848</v>
      </c>
      <c r="E50" s="470">
        <v>9.3472404108143401</v>
      </c>
      <c r="F50" s="432">
        <v>9.4</v>
      </c>
      <c r="G50" s="430">
        <v>10.029999999999999</v>
      </c>
      <c r="H50" s="469">
        <v>10.040000000000001</v>
      </c>
      <c r="I50" s="469">
        <v>16.285272275660628</v>
      </c>
      <c r="J50" s="469">
        <v>16.286530886537992</v>
      </c>
      <c r="K50" s="420"/>
      <c r="L50" s="427"/>
      <c r="M50" s="427"/>
      <c r="N50" s="428"/>
      <c r="O50" s="428"/>
    </row>
    <row r="51" spans="1:15">
      <c r="A51" s="199"/>
      <c r="B51" s="199"/>
      <c r="D51" s="199"/>
      <c r="E51" s="199"/>
      <c r="F51" s="199"/>
      <c r="G51" s="199"/>
      <c r="H51" s="199"/>
      <c r="I51" s="199"/>
      <c r="J51" s="199"/>
      <c r="K51" s="199"/>
      <c r="L51" s="199"/>
      <c r="M51" s="199"/>
    </row>
    <row r="52" spans="1:15">
      <c r="A52" s="200"/>
      <c r="B52" s="201"/>
      <c r="D52" s="200"/>
      <c r="E52" s="200"/>
      <c r="F52" s="200"/>
      <c r="G52" s="200"/>
      <c r="H52" s="200"/>
      <c r="I52" s="200"/>
      <c r="J52" s="200"/>
      <c r="K52" s="200"/>
      <c r="L52" s="200"/>
      <c r="M52" s="200"/>
    </row>
    <row r="53" spans="1:15">
      <c r="A53" s="200"/>
      <c r="B53" s="206"/>
      <c r="C53" s="431">
        <v>2015</v>
      </c>
      <c r="D53" s="431">
        <v>2016</v>
      </c>
      <c r="E53" s="431">
        <v>2017</v>
      </c>
      <c r="F53" s="431">
        <v>2018</v>
      </c>
      <c r="G53" s="56">
        <v>2019</v>
      </c>
      <c r="H53" s="431">
        <v>2020</v>
      </c>
      <c r="I53" s="207">
        <v>2021</v>
      </c>
      <c r="J53" s="431">
        <v>2022</v>
      </c>
      <c r="K53" s="207"/>
      <c r="L53" s="200"/>
      <c r="M53" s="207"/>
      <c r="N53" s="207"/>
      <c r="O53" s="207"/>
    </row>
    <row r="54" spans="1:15">
      <c r="A54" s="200"/>
      <c r="B54" s="206"/>
      <c r="C54" s="597" t="s">
        <v>439</v>
      </c>
      <c r="D54" s="597"/>
      <c r="E54" s="597"/>
      <c r="F54" s="597"/>
      <c r="G54" s="597"/>
      <c r="H54" s="597"/>
      <c r="I54" s="597"/>
      <c r="J54" s="597"/>
      <c r="K54" s="207"/>
      <c r="L54" s="207"/>
      <c r="M54" s="207"/>
      <c r="N54" s="207"/>
      <c r="O54" s="207"/>
    </row>
    <row r="55" spans="1:15">
      <c r="A55" s="200" t="s">
        <v>411</v>
      </c>
      <c r="B55" s="202" t="s">
        <v>412</v>
      </c>
      <c r="C55">
        <v>2293.2399999999998</v>
      </c>
      <c r="D55">
        <v>2367.7199999999998</v>
      </c>
      <c r="E55">
        <v>2430.13</v>
      </c>
      <c r="F55">
        <v>2515.42</v>
      </c>
      <c r="G55" s="517">
        <v>2528.21</v>
      </c>
      <c r="H55" s="518">
        <v>2544.4</v>
      </c>
      <c r="I55" s="518">
        <v>2963</v>
      </c>
      <c r="J55" s="519">
        <v>2958.98</v>
      </c>
      <c r="K55" s="423"/>
      <c r="L55" s="424"/>
      <c r="M55" s="425"/>
      <c r="N55" s="426"/>
      <c r="O55" s="263"/>
    </row>
    <row r="56" spans="1:15">
      <c r="A56" s="200" t="s">
        <v>413</v>
      </c>
      <c r="B56" s="202" t="s">
        <v>414</v>
      </c>
      <c r="C56">
        <v>1279.93</v>
      </c>
      <c r="D56">
        <v>1279.74</v>
      </c>
      <c r="E56">
        <v>1281.31</v>
      </c>
      <c r="F56">
        <v>1292.22</v>
      </c>
      <c r="G56" s="471">
        <v>1292.67</v>
      </c>
      <c r="H56" s="472">
        <v>1330.15</v>
      </c>
      <c r="I56" s="472">
        <v>1344.19</v>
      </c>
      <c r="J56" s="519">
        <v>1338.22</v>
      </c>
      <c r="K56" s="423"/>
      <c r="L56" s="424"/>
      <c r="M56" s="425"/>
      <c r="N56" s="426"/>
      <c r="O56" s="263"/>
    </row>
    <row r="57" spans="1:15">
      <c r="A57" s="200" t="s">
        <v>415</v>
      </c>
      <c r="B57" s="202" t="s">
        <v>416</v>
      </c>
      <c r="C57">
        <v>11583.39</v>
      </c>
      <c r="D57">
        <v>11813.54</v>
      </c>
      <c r="E57">
        <v>11910.65</v>
      </c>
      <c r="F57">
        <v>12534.41</v>
      </c>
      <c r="G57" s="471">
        <v>12509.51</v>
      </c>
      <c r="H57" s="472">
        <v>12551.11</v>
      </c>
      <c r="I57" s="472">
        <v>12993.12</v>
      </c>
      <c r="J57" s="519">
        <v>13023.53</v>
      </c>
      <c r="K57" s="423"/>
      <c r="L57" s="424"/>
      <c r="M57" s="425"/>
      <c r="N57" s="426"/>
      <c r="O57" s="263"/>
    </row>
    <row r="58" spans="1:15">
      <c r="A58" s="200" t="s">
        <v>417</v>
      </c>
      <c r="B58" s="202" t="s">
        <v>418</v>
      </c>
      <c r="C58">
        <v>17183.57</v>
      </c>
      <c r="D58">
        <v>17301.2</v>
      </c>
      <c r="E58">
        <v>17365.47</v>
      </c>
      <c r="F58">
        <v>17466.2</v>
      </c>
      <c r="G58" s="471">
        <v>17467.240000000002</v>
      </c>
      <c r="H58" s="472">
        <v>17544.580000000002</v>
      </c>
      <c r="I58" s="472">
        <v>26973.62</v>
      </c>
      <c r="J58" s="515">
        <v>26973.09</v>
      </c>
      <c r="K58" s="216"/>
      <c r="L58" s="424"/>
      <c r="M58" s="425"/>
      <c r="N58" s="426"/>
      <c r="O58" s="263"/>
    </row>
    <row r="59" spans="1:15">
      <c r="A59" s="200" t="s">
        <v>419</v>
      </c>
      <c r="B59" s="202" t="s">
        <v>628</v>
      </c>
      <c r="C59">
        <v>9636</v>
      </c>
      <c r="D59">
        <v>9638.86</v>
      </c>
      <c r="E59">
        <v>9641.7000000000007</v>
      </c>
      <c r="F59">
        <v>9641.7000000000007</v>
      </c>
      <c r="G59" s="471">
        <v>9656.15</v>
      </c>
      <c r="H59" s="472">
        <v>9664.7800000000007</v>
      </c>
      <c r="I59" s="472">
        <v>16892.97</v>
      </c>
      <c r="J59" s="515">
        <v>16893.91</v>
      </c>
      <c r="K59" s="216"/>
      <c r="L59" s="424"/>
      <c r="M59" s="425"/>
      <c r="N59" s="426"/>
      <c r="O59" s="263"/>
    </row>
    <row r="60" spans="1:15">
      <c r="A60" s="200" t="s">
        <v>135</v>
      </c>
      <c r="B60" s="202" t="s">
        <v>420</v>
      </c>
      <c r="C60">
        <v>5131.79</v>
      </c>
      <c r="D60">
        <v>5137.8100000000004</v>
      </c>
      <c r="E60">
        <v>5199.54</v>
      </c>
      <c r="F60">
        <v>5207.8999999999996</v>
      </c>
      <c r="G60" s="471">
        <v>7614.78</v>
      </c>
      <c r="H60" s="472">
        <v>7617.21</v>
      </c>
      <c r="I60" s="472">
        <v>10986.83</v>
      </c>
      <c r="J60" s="515">
        <v>10984.95</v>
      </c>
      <c r="K60" s="216"/>
      <c r="L60" s="424"/>
      <c r="M60" s="425"/>
      <c r="N60" s="426"/>
      <c r="O60" s="263"/>
    </row>
    <row r="61" spans="1:15">
      <c r="A61" s="200" t="s">
        <v>157</v>
      </c>
      <c r="B61" s="202" t="s">
        <v>421</v>
      </c>
      <c r="C61">
        <v>12715.02</v>
      </c>
      <c r="D61">
        <v>12715.71</v>
      </c>
      <c r="E61">
        <v>12740.11</v>
      </c>
      <c r="F61">
        <v>12740.31</v>
      </c>
      <c r="G61" s="471">
        <v>16085.84</v>
      </c>
      <c r="H61" s="472">
        <v>16091.47</v>
      </c>
      <c r="I61" s="472">
        <v>22374.03</v>
      </c>
      <c r="J61" s="515">
        <v>22375.19</v>
      </c>
      <c r="K61" s="216"/>
      <c r="L61" s="424"/>
      <c r="M61" s="425"/>
      <c r="N61" s="426"/>
      <c r="O61" s="263"/>
    </row>
    <row r="62" spans="1:15">
      <c r="A62" s="200" t="s">
        <v>422</v>
      </c>
      <c r="B62" s="202" t="s">
        <v>423</v>
      </c>
      <c r="C62">
        <v>34083.230000000003</v>
      </c>
      <c r="D62">
        <v>34083.019999999997</v>
      </c>
      <c r="E62">
        <v>34083.019999999997</v>
      </c>
      <c r="F62">
        <v>34083.019999999997</v>
      </c>
      <c r="G62" s="471">
        <v>34083.019999999997</v>
      </c>
      <c r="H62" s="472">
        <v>34083.410000000003</v>
      </c>
      <c r="I62" s="472">
        <v>48054.67</v>
      </c>
      <c r="J62" s="515">
        <v>48054.68</v>
      </c>
      <c r="K62" s="216"/>
      <c r="L62" s="424"/>
      <c r="M62" s="425"/>
      <c r="N62" s="426"/>
      <c r="O62" s="263"/>
    </row>
    <row r="63" spans="1:15">
      <c r="A63" s="200" t="s">
        <v>424</v>
      </c>
      <c r="B63" s="202" t="s">
        <v>425</v>
      </c>
      <c r="C63">
        <v>14122.79</v>
      </c>
      <c r="D63">
        <v>14122.79</v>
      </c>
      <c r="E63">
        <v>14122.79</v>
      </c>
      <c r="F63">
        <v>14122.79</v>
      </c>
      <c r="G63" s="471">
        <v>14122.79</v>
      </c>
      <c r="H63" s="472">
        <v>14122.79</v>
      </c>
      <c r="I63" s="472">
        <v>28771.3</v>
      </c>
      <c r="J63" s="515">
        <v>28771.3</v>
      </c>
      <c r="K63" s="216"/>
      <c r="L63" s="424"/>
      <c r="M63" s="425"/>
      <c r="N63" s="426"/>
      <c r="O63" s="263"/>
    </row>
    <row r="64" spans="1:15">
      <c r="A64" s="200" t="s">
        <v>426</v>
      </c>
      <c r="B64" s="202" t="s">
        <v>427</v>
      </c>
      <c r="C64">
        <v>15959.1</v>
      </c>
      <c r="D64">
        <v>15959.1</v>
      </c>
      <c r="E64">
        <v>15959.1</v>
      </c>
      <c r="F64">
        <v>15959.1</v>
      </c>
      <c r="G64" s="471">
        <v>20610.3</v>
      </c>
      <c r="H64" s="472">
        <v>20610.3</v>
      </c>
      <c r="I64" s="472">
        <v>39925.07</v>
      </c>
      <c r="J64" s="515">
        <v>39925.07</v>
      </c>
      <c r="K64" s="216"/>
      <c r="L64" s="424"/>
      <c r="M64" s="425"/>
      <c r="N64" s="426"/>
      <c r="O64" s="263"/>
    </row>
    <row r="65" spans="1:15">
      <c r="A65" s="200" t="s">
        <v>428</v>
      </c>
      <c r="B65" s="202" t="s">
        <v>429</v>
      </c>
      <c r="C65">
        <v>9316.94</v>
      </c>
      <c r="D65">
        <v>9453.0400000000009</v>
      </c>
      <c r="E65">
        <v>9453.0400000000009</v>
      </c>
      <c r="F65">
        <v>9453.0400000000009</v>
      </c>
      <c r="G65" s="471">
        <v>9453.0400000000009</v>
      </c>
      <c r="H65" s="472">
        <v>9453.0400000000009</v>
      </c>
      <c r="I65" s="472">
        <v>13356.29</v>
      </c>
      <c r="J65" s="515">
        <v>13356.29</v>
      </c>
      <c r="K65" s="216"/>
      <c r="L65" s="424"/>
      <c r="M65" s="425"/>
      <c r="N65" s="426"/>
      <c r="O65" s="263"/>
    </row>
    <row r="66" spans="1:15">
      <c r="A66" s="200" t="s">
        <v>430</v>
      </c>
      <c r="B66" s="203" t="s">
        <v>629</v>
      </c>
      <c r="C66">
        <v>10550.83</v>
      </c>
      <c r="D66">
        <v>12606.54</v>
      </c>
      <c r="E66">
        <v>12606.54</v>
      </c>
      <c r="F66">
        <v>12606.54</v>
      </c>
      <c r="G66" s="471">
        <v>12606.54</v>
      </c>
      <c r="H66" s="472">
        <v>12606.54</v>
      </c>
      <c r="I66" s="472">
        <v>16186.85</v>
      </c>
      <c r="J66" s="515">
        <v>16186.85</v>
      </c>
      <c r="K66" s="216"/>
      <c r="L66" s="424"/>
      <c r="M66" s="425"/>
      <c r="N66" s="426"/>
      <c r="O66" s="263"/>
    </row>
    <row r="67" spans="1:15">
      <c r="A67" s="200" t="s">
        <v>431</v>
      </c>
      <c r="B67" s="203" t="s">
        <v>432</v>
      </c>
      <c r="C67">
        <v>2649.81</v>
      </c>
      <c r="D67">
        <v>2649.81</v>
      </c>
      <c r="E67">
        <v>2649.81</v>
      </c>
      <c r="F67">
        <v>2649.81</v>
      </c>
      <c r="G67" s="471">
        <v>2649.81</v>
      </c>
      <c r="H67" s="472">
        <v>2649.81</v>
      </c>
      <c r="I67" s="472">
        <v>9009.93</v>
      </c>
      <c r="J67" s="515">
        <v>9010.11</v>
      </c>
      <c r="K67" s="216"/>
      <c r="L67" s="424"/>
      <c r="M67" s="425"/>
      <c r="N67" s="426"/>
      <c r="O67" s="263"/>
    </row>
    <row r="68" spans="1:15">
      <c r="A68" s="200" t="s">
        <v>433</v>
      </c>
      <c r="B68" s="204" t="s">
        <v>630</v>
      </c>
      <c r="C68">
        <v>1113.93</v>
      </c>
      <c r="D68">
        <v>1113.93</v>
      </c>
      <c r="E68">
        <v>1113.93</v>
      </c>
      <c r="F68">
        <v>1113.93</v>
      </c>
      <c r="G68" s="471">
        <v>1199.8800000000001</v>
      </c>
      <c r="H68" s="472">
        <v>1199.8800000000001</v>
      </c>
      <c r="I68" s="472">
        <v>1282.8</v>
      </c>
      <c r="J68" s="515">
        <v>1282.8</v>
      </c>
      <c r="K68" s="216"/>
      <c r="L68" s="424"/>
      <c r="M68" s="425"/>
      <c r="N68" s="426"/>
      <c r="O68" s="263"/>
    </row>
    <row r="69" spans="1:15">
      <c r="A69" s="200" t="s">
        <v>359</v>
      </c>
      <c r="B69" s="205" t="s">
        <v>434</v>
      </c>
      <c r="C69" s="56">
        <v>5156.8999999999996</v>
      </c>
      <c r="D69" s="56">
        <v>5327.91</v>
      </c>
      <c r="E69" s="56">
        <v>5327.91</v>
      </c>
      <c r="F69" s="56">
        <v>5323.04</v>
      </c>
      <c r="G69" s="473">
        <v>5324.05</v>
      </c>
      <c r="H69" s="474">
        <v>5324.96</v>
      </c>
      <c r="I69" s="474">
        <v>20476.71</v>
      </c>
      <c r="J69" s="516">
        <v>20477.400000000001</v>
      </c>
      <c r="K69" s="216"/>
      <c r="L69" s="424"/>
      <c r="M69" s="425"/>
      <c r="N69" s="426"/>
      <c r="O69" s="263"/>
    </row>
    <row r="70" spans="1:15">
      <c r="A70" s="214"/>
      <c r="B70" s="215" t="s">
        <v>394</v>
      </c>
      <c r="C70" s="432">
        <v>152776.45000000001</v>
      </c>
      <c r="D70" s="432">
        <v>155570.71</v>
      </c>
      <c r="E70" s="432">
        <v>155885.04</v>
      </c>
      <c r="F70" s="432">
        <v>156709.42000000001</v>
      </c>
      <c r="G70" s="429">
        <f>SUM(G55:G69)</f>
        <v>167203.83000000002</v>
      </c>
      <c r="H70" s="429">
        <f>SUM(H55:H69)</f>
        <v>167394.43</v>
      </c>
      <c r="I70" s="429">
        <v>271591.38</v>
      </c>
      <c r="J70" s="520">
        <v>271612.37</v>
      </c>
      <c r="K70" s="216"/>
      <c r="L70" s="399"/>
      <c r="M70" s="399"/>
      <c r="N70" s="296"/>
      <c r="O70" s="263"/>
    </row>
    <row r="71" spans="1:15">
      <c r="A71" s="200" t="s">
        <v>501</v>
      </c>
      <c r="B71" s="204"/>
      <c r="C71" s="168"/>
      <c r="D71" s="168"/>
      <c r="E71" s="168"/>
      <c r="F71" s="168"/>
      <c r="G71" s="433"/>
      <c r="H71" s="433"/>
      <c r="I71" s="216"/>
      <c r="J71" s="216"/>
      <c r="K71" s="216"/>
      <c r="L71" s="399"/>
      <c r="M71" s="399"/>
      <c r="N71" s="296"/>
      <c r="O71" s="263"/>
    </row>
    <row r="72" spans="1:15">
      <c r="A72" s="200" t="s">
        <v>631</v>
      </c>
      <c r="B72" s="202"/>
      <c r="C72" s="216"/>
      <c r="D72" s="216"/>
      <c r="E72" s="216"/>
      <c r="F72" s="216"/>
      <c r="G72" s="216"/>
      <c r="H72" s="216"/>
      <c r="I72" s="216"/>
      <c r="J72" s="216"/>
      <c r="K72" s="216"/>
      <c r="L72" s="399"/>
      <c r="M72" s="399"/>
      <c r="N72" s="296"/>
      <c r="O72" s="263"/>
    </row>
    <row r="73" spans="1:15">
      <c r="A73" s="55" t="s">
        <v>659</v>
      </c>
      <c r="B73" s="202"/>
      <c r="C73" s="216"/>
      <c r="D73" s="216"/>
      <c r="E73" s="216"/>
      <c r="F73" s="216"/>
      <c r="G73" s="216"/>
      <c r="H73" s="216"/>
      <c r="I73" s="216"/>
      <c r="J73" s="216"/>
      <c r="K73" s="216"/>
      <c r="L73" s="399"/>
      <c r="M73" s="399"/>
      <c r="N73" s="296"/>
      <c r="O73" s="263"/>
    </row>
    <row r="74" spans="1:15">
      <c r="A74" s="55" t="s">
        <v>660</v>
      </c>
      <c r="B74" s="202"/>
      <c r="C74" s="216"/>
      <c r="D74" s="216"/>
      <c r="E74" s="216"/>
      <c r="F74" s="216"/>
      <c r="G74" s="216"/>
      <c r="H74" s="216"/>
      <c r="I74" s="216"/>
      <c r="J74" s="216"/>
      <c r="K74" s="216"/>
      <c r="L74" s="399"/>
      <c r="M74" s="399"/>
      <c r="N74" s="296"/>
      <c r="O74" s="263"/>
    </row>
    <row r="76" spans="1:15">
      <c r="A76" s="46" t="s">
        <v>174</v>
      </c>
    </row>
    <row r="77" spans="1:15">
      <c r="A77" s="47" t="s">
        <v>87</v>
      </c>
    </row>
    <row r="79" spans="1:15">
      <c r="A79" t="s">
        <v>292</v>
      </c>
    </row>
  </sheetData>
  <mergeCells count="6">
    <mergeCell ref="C54:J54"/>
    <mergeCell ref="A6:A8"/>
    <mergeCell ref="A9:A10"/>
    <mergeCell ref="A11:A18"/>
    <mergeCell ref="A20:A22"/>
    <mergeCell ref="C34:J3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22</vt:i4>
      </vt:variant>
      <vt:variant>
        <vt:lpstr>Plages nommées</vt:lpstr>
      </vt:variant>
      <vt:variant>
        <vt:i4>1</vt:i4>
      </vt:variant>
    </vt:vector>
  </HeadingPairs>
  <TitlesOfParts>
    <vt:vector size="23" baseType="lpstr">
      <vt:lpstr>Table des matières</vt:lpstr>
      <vt:lpstr>Signes conventionnels</vt:lpstr>
      <vt:lpstr>OBJ 1.1</vt:lpstr>
      <vt:lpstr>OBJ 1.5</vt:lpstr>
      <vt:lpstr>OBJ 1.6</vt:lpstr>
      <vt:lpstr>OBJ 2.3</vt:lpstr>
      <vt:lpstr>OBJ 2.4</vt:lpstr>
      <vt:lpstr>OBJ 3.1</vt:lpstr>
      <vt:lpstr>OBJ 3.2</vt:lpstr>
      <vt:lpstr>OBJ 4.1</vt:lpstr>
      <vt:lpstr>OBJ 4.2</vt:lpstr>
      <vt:lpstr>OBJ 4.3</vt:lpstr>
      <vt:lpstr>OBJ 5.1</vt:lpstr>
      <vt:lpstr>OBJ 5.2</vt:lpstr>
      <vt:lpstr>OBJ 6.2</vt:lpstr>
      <vt:lpstr>OBJ 6.3</vt:lpstr>
      <vt:lpstr>OBJ 6.4</vt:lpstr>
      <vt:lpstr>OBJ 7.1</vt:lpstr>
      <vt:lpstr>OBJ 7.2</vt:lpstr>
      <vt:lpstr>OBJ 8.1</vt:lpstr>
      <vt:lpstr>OBJ 8.2</vt:lpstr>
      <vt:lpstr>OBJ 8.3</vt:lpstr>
      <vt:lpstr>'Signes conventionnels'!Zone_d_impression</vt:lpstr>
    </vt:vector>
  </TitlesOfParts>
  <Company>MDDELCC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Bélisle, Maxime</dc:creator>
  <cp:lastModifiedBy>Patricia Beauregard-Desjardins</cp:lastModifiedBy>
  <cp:lastPrinted>2021-07-15T13:33:34Z</cp:lastPrinted>
  <dcterms:created xsi:type="dcterms:W3CDTF">2016-04-05T14:09:49Z</dcterms:created>
  <dcterms:modified xsi:type="dcterms:W3CDTF">2023-04-06T15:13:01Z</dcterms:modified>
</cp:coreProperties>
</file>